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4320" windowWidth="12120" windowHeight="4245" activeTab="1"/>
  </bookViews>
  <sheets>
    <sheet name="Fin. rozvaha 2015" sheetId="17" r:id="rId1"/>
    <sheet name="VZOR 2015" sheetId="8" r:id="rId2"/>
    <sheet name="Komentář" sheetId="16" r:id="rId3"/>
  </sheets>
  <calcPr calcId="145621"/>
</workbook>
</file>

<file path=xl/calcChain.xml><?xml version="1.0" encoding="utf-8"?>
<calcChain xmlns="http://schemas.openxmlformats.org/spreadsheetml/2006/main">
  <c r="K61" i="8" l="1"/>
  <c r="F61" i="8"/>
  <c r="P62" i="17" l="1"/>
  <c r="O61" i="17"/>
  <c r="O62" i="17"/>
  <c r="P61" i="17"/>
  <c r="M62" i="17"/>
  <c r="L62" i="17"/>
  <c r="K62" i="17"/>
  <c r="J62" i="17"/>
  <c r="I62" i="17"/>
  <c r="H62" i="17"/>
  <c r="G62" i="17"/>
  <c r="F62" i="17"/>
  <c r="M61" i="17"/>
  <c r="L61" i="17"/>
  <c r="K61" i="17"/>
  <c r="J61" i="17"/>
  <c r="I61" i="17"/>
  <c r="H61" i="17"/>
  <c r="G61" i="17"/>
  <c r="F61" i="17"/>
  <c r="D62" i="17"/>
  <c r="D61" i="17"/>
  <c r="H62" i="8"/>
  <c r="G61" i="8"/>
  <c r="D62" i="8"/>
  <c r="D61" i="8"/>
  <c r="P62" i="8"/>
  <c r="O62" i="8"/>
  <c r="P61" i="8"/>
  <c r="O61" i="8"/>
  <c r="M62" i="8"/>
  <c r="L62" i="8"/>
  <c r="K62" i="8"/>
  <c r="J62" i="8"/>
  <c r="I62" i="8"/>
  <c r="G62" i="8"/>
  <c r="F62" i="8"/>
  <c r="M61" i="8"/>
  <c r="L61" i="8"/>
  <c r="J61" i="8"/>
  <c r="I61" i="8"/>
  <c r="H61" i="8"/>
  <c r="Q62" i="17" l="1"/>
  <c r="N62" i="17"/>
  <c r="D7" i="17"/>
  <c r="Q61" i="17"/>
  <c r="N61" i="17"/>
  <c r="D6" i="17"/>
  <c r="Q60" i="17"/>
  <c r="N60" i="17"/>
  <c r="E60" i="17" s="1"/>
  <c r="Q59" i="17"/>
  <c r="E59" i="17" s="1"/>
  <c r="N59" i="17"/>
  <c r="Q58" i="17"/>
  <c r="N58" i="17"/>
  <c r="E58" i="17" s="1"/>
  <c r="Q57" i="17"/>
  <c r="N57" i="17"/>
  <c r="E57" i="17"/>
  <c r="Q56" i="17"/>
  <c r="N56" i="17"/>
  <c r="E56" i="17" s="1"/>
  <c r="Q55" i="17"/>
  <c r="E55" i="17" s="1"/>
  <c r="N55" i="17"/>
  <c r="Q54" i="17"/>
  <c r="N54" i="17"/>
  <c r="E54" i="17" s="1"/>
  <c r="Q53" i="17"/>
  <c r="N53" i="17"/>
  <c r="E53" i="17"/>
  <c r="Q52" i="17"/>
  <c r="N52" i="17"/>
  <c r="Q51" i="17"/>
  <c r="E51" i="17" s="1"/>
  <c r="N51" i="17"/>
  <c r="Q50" i="17"/>
  <c r="N50" i="17"/>
  <c r="Q49" i="17"/>
  <c r="N49" i="17"/>
  <c r="E49" i="17"/>
  <c r="Q48" i="17"/>
  <c r="N48" i="17"/>
  <c r="Q47" i="17"/>
  <c r="N47" i="17"/>
  <c r="Q46" i="17"/>
  <c r="N46" i="17"/>
  <c r="Q45" i="17"/>
  <c r="E45" i="17" s="1"/>
  <c r="N45" i="17"/>
  <c r="Q44" i="17"/>
  <c r="N44" i="17"/>
  <c r="E44" i="17" s="1"/>
  <c r="Q43" i="17"/>
  <c r="N43" i="17"/>
  <c r="E39" i="17"/>
  <c r="Q30" i="17"/>
  <c r="Q29" i="17"/>
  <c r="Q28" i="17"/>
  <c r="Q27" i="17"/>
  <c r="Q26" i="17"/>
  <c r="D16" i="17"/>
  <c r="U14" i="17"/>
  <c r="T11" i="17"/>
  <c r="T16" i="17" s="1"/>
  <c r="T17" i="17" s="1"/>
  <c r="D11" i="17"/>
  <c r="D17" i="17" s="1"/>
  <c r="E46" i="17" l="1"/>
  <c r="E48" i="17"/>
  <c r="E61" i="17"/>
  <c r="E62" i="17"/>
  <c r="E50" i="17"/>
  <c r="E52" i="17"/>
  <c r="E43" i="17"/>
  <c r="E47" i="17"/>
  <c r="J6" i="17"/>
  <c r="J9" i="17" s="1"/>
  <c r="J11" i="17" s="1"/>
  <c r="J17" i="17" s="1"/>
  <c r="D8" i="17"/>
  <c r="F6" i="17"/>
  <c r="F9" i="17" s="1"/>
  <c r="J7" i="17"/>
  <c r="J10" i="17" s="1"/>
  <c r="O7" i="17"/>
  <c r="O10" i="17" s="1"/>
  <c r="G7" i="17"/>
  <c r="G10" i="17" s="1"/>
  <c r="M7" i="17"/>
  <c r="M10" i="17" s="1"/>
  <c r="K7" i="17"/>
  <c r="K10" i="17" s="1"/>
  <c r="I7" i="17"/>
  <c r="I10" i="17" s="1"/>
  <c r="D22" i="17"/>
  <c r="G6" i="17"/>
  <c r="G9" i="17" s="1"/>
  <c r="K6" i="17"/>
  <c r="K9" i="17" s="1"/>
  <c r="K11" i="17" s="1"/>
  <c r="K17" i="17" s="1"/>
  <c r="O6" i="17"/>
  <c r="H7" i="17"/>
  <c r="H10" i="17" s="1"/>
  <c r="L7" i="17"/>
  <c r="L10" i="17" s="1"/>
  <c r="P7" i="17"/>
  <c r="P10" i="17" s="1"/>
  <c r="P6" i="17"/>
  <c r="H6" i="17"/>
  <c r="L6" i="17"/>
  <c r="I6" i="17"/>
  <c r="I9" i="17" s="1"/>
  <c r="M6" i="17"/>
  <c r="M9" i="17" s="1"/>
  <c r="F7" i="17"/>
  <c r="G8" i="17"/>
  <c r="O8" i="17" l="1"/>
  <c r="I11" i="17"/>
  <c r="I17" i="17" s="1"/>
  <c r="J8" i="17"/>
  <c r="J22" i="17" s="1"/>
  <c r="G11" i="17"/>
  <c r="G17" i="17" s="1"/>
  <c r="M11" i="17"/>
  <c r="M17" i="17" s="1"/>
  <c r="F10" i="17"/>
  <c r="N7" i="17"/>
  <c r="F8" i="17"/>
  <c r="N6" i="17"/>
  <c r="P9" i="17"/>
  <c r="P11" i="17" s="1"/>
  <c r="P8" i="17"/>
  <c r="Q8" i="17" s="1"/>
  <c r="G22" i="17"/>
  <c r="L9" i="17"/>
  <c r="L11" i="17" s="1"/>
  <c r="L17" i="17" s="1"/>
  <c r="L8" i="17"/>
  <c r="M8" i="17"/>
  <c r="Q10" i="17"/>
  <c r="K8" i="17"/>
  <c r="K22" i="17" s="1"/>
  <c r="H9" i="17"/>
  <c r="H11" i="17" s="1"/>
  <c r="H17" i="17" s="1"/>
  <c r="H8" i="17"/>
  <c r="I8" i="17"/>
  <c r="O9" i="17"/>
  <c r="Q6" i="17"/>
  <c r="R6" i="17" s="1"/>
  <c r="Q7" i="17"/>
  <c r="R7" i="17" s="1"/>
  <c r="E6" i="17" l="1"/>
  <c r="M22" i="17"/>
  <c r="I22" i="17"/>
  <c r="N9" i="17"/>
  <c r="L22" i="17"/>
  <c r="N8" i="17"/>
  <c r="E8" i="17" s="1"/>
  <c r="O11" i="17"/>
  <c r="Q9" i="17"/>
  <c r="E9" i="17" s="1"/>
  <c r="R8" i="17"/>
  <c r="E7" i="17"/>
  <c r="H22" i="17"/>
  <c r="N10" i="17"/>
  <c r="E10" i="17" s="1"/>
  <c r="F11" i="17"/>
  <c r="S8" i="17" l="1"/>
  <c r="U8" i="17" s="1"/>
  <c r="O17" i="17"/>
  <c r="O22" i="17" s="1"/>
  <c r="Q11" i="17"/>
  <c r="F17" i="17"/>
  <c r="N11" i="17"/>
  <c r="E11" i="17" l="1"/>
  <c r="F22" i="17"/>
  <c r="N17" i="17"/>
  <c r="N22" i="17" s="1"/>
  <c r="S11" i="17"/>
  <c r="O12" i="17"/>
  <c r="S12" i="17" s="1"/>
  <c r="U12" i="17" s="1"/>
  <c r="R11" i="17"/>
  <c r="P13" i="17"/>
  <c r="S13" i="17" s="1"/>
  <c r="U13" i="17" s="1"/>
  <c r="S16" i="17" l="1"/>
  <c r="Q16" i="17" s="1"/>
  <c r="U11" i="17"/>
  <c r="E16" i="17" l="1"/>
  <c r="E17" i="17" s="1"/>
  <c r="Q17" i="17"/>
  <c r="P21" i="17" l="1"/>
  <c r="S21" i="17" s="1"/>
  <c r="Q18" i="17"/>
  <c r="Q19" i="17" s="1"/>
  <c r="R17" i="17"/>
  <c r="Q22" i="17"/>
  <c r="O20" i="17"/>
  <c r="S20" i="17" s="1"/>
  <c r="S23" i="17" s="1"/>
  <c r="P17" i="17"/>
  <c r="P22" i="17" s="1"/>
  <c r="E22" i="17"/>
  <c r="S17" i="17"/>
  <c r="U17" i="17" s="1"/>
  <c r="Q43" i="8" l="1"/>
  <c r="N43" i="8"/>
  <c r="Q49" i="8" l="1"/>
  <c r="Q56" i="8"/>
  <c r="N56" i="8"/>
  <c r="Q55" i="8"/>
  <c r="N55" i="8"/>
  <c r="Q54" i="8"/>
  <c r="N54" i="8"/>
  <c r="Q53" i="8"/>
  <c r="N53" i="8"/>
  <c r="Q60" i="8"/>
  <c r="N60" i="8"/>
  <c r="E60" i="8" s="1"/>
  <c r="Q59" i="8"/>
  <c r="N59" i="8"/>
  <c r="E39" i="8"/>
  <c r="N47" i="8"/>
  <c r="D7" i="8"/>
  <c r="D6" i="8"/>
  <c r="F6" i="8" s="1"/>
  <c r="E56" i="8" l="1"/>
  <c r="E53" i="8"/>
  <c r="E55" i="8"/>
  <c r="N61" i="8"/>
  <c r="E54" i="8"/>
  <c r="E59" i="8"/>
  <c r="G6" i="8"/>
  <c r="K6" i="8"/>
  <c r="P6" i="8"/>
  <c r="H7" i="8"/>
  <c r="L7" i="8"/>
  <c r="H6" i="8"/>
  <c r="L6" i="8"/>
  <c r="I7" i="8"/>
  <c r="M7" i="8"/>
  <c r="I6" i="8"/>
  <c r="M6" i="8"/>
  <c r="F7" i="8"/>
  <c r="J7" i="8"/>
  <c r="O7" i="8"/>
  <c r="J6" i="8"/>
  <c r="O6" i="8"/>
  <c r="G7" i="8"/>
  <c r="K7" i="8"/>
  <c r="P7" i="8"/>
  <c r="Q44" i="8" l="1"/>
  <c r="N44" i="8"/>
  <c r="E44" i="8" s="1"/>
  <c r="Q58" i="8"/>
  <c r="N58" i="8"/>
  <c r="Q57" i="8"/>
  <c r="N57" i="8"/>
  <c r="Q48" i="8"/>
  <c r="N48" i="8"/>
  <c r="Q47" i="8"/>
  <c r="E47" i="8" s="1"/>
  <c r="Q62" i="8"/>
  <c r="E48" i="8" l="1"/>
  <c r="E43" i="8"/>
  <c r="E57" i="8"/>
  <c r="E58" i="8"/>
  <c r="F9" i="8"/>
  <c r="N50" i="8" l="1"/>
  <c r="T11" i="8"/>
  <c r="U14" i="8"/>
  <c r="J9" i="8"/>
  <c r="Q7" i="8"/>
  <c r="R7" i="8" s="1"/>
  <c r="Q6" i="8"/>
  <c r="R6" i="8" s="1"/>
  <c r="N7" i="8"/>
  <c r="N6" i="8"/>
  <c r="J10" i="8"/>
  <c r="I10" i="8"/>
  <c r="I9" i="8"/>
  <c r="Q30" i="8"/>
  <c r="Q29" i="8"/>
  <c r="Q28" i="8"/>
  <c r="Q27" i="8"/>
  <c r="Q26" i="8"/>
  <c r="D11" i="8"/>
  <c r="D17" i="8" s="1"/>
  <c r="P10" i="8"/>
  <c r="O10" i="8"/>
  <c r="M10" i="8"/>
  <c r="L10" i="8"/>
  <c r="K10" i="8"/>
  <c r="H10" i="8"/>
  <c r="G10" i="8"/>
  <c r="F10" i="8"/>
  <c r="P9" i="8"/>
  <c r="O9" i="8"/>
  <c r="M9" i="8"/>
  <c r="L9" i="8"/>
  <c r="L11" i="8" s="1"/>
  <c r="L17" i="8" s="1"/>
  <c r="K9" i="8"/>
  <c r="H9" i="8"/>
  <c r="G9" i="8"/>
  <c r="D8" i="8"/>
  <c r="O8" i="8" s="1"/>
  <c r="H11" i="8" l="1"/>
  <c r="H17" i="8" s="1"/>
  <c r="E6" i="8"/>
  <c r="Q10" i="8"/>
  <c r="M11" i="8"/>
  <c r="M17" i="8" s="1"/>
  <c r="G11" i="8"/>
  <c r="G17" i="8" s="1"/>
  <c r="F11" i="8"/>
  <c r="F17" i="8" s="1"/>
  <c r="P11" i="8"/>
  <c r="D16" i="8"/>
  <c r="E7" i="8"/>
  <c r="N9" i="8"/>
  <c r="G8" i="8"/>
  <c r="P8" i="8"/>
  <c r="Q8" i="8" s="1"/>
  <c r="J11" i="8"/>
  <c r="J17" i="8" s="1"/>
  <c r="K11" i="8"/>
  <c r="K17" i="8" s="1"/>
  <c r="N45" i="8"/>
  <c r="L8" i="8"/>
  <c r="L22" i="8" s="1"/>
  <c r="Q9" i="8"/>
  <c r="I11" i="8"/>
  <c r="I17" i="8" s="1"/>
  <c r="N49" i="8"/>
  <c r="Q45" i="8"/>
  <c r="M8" i="8"/>
  <c r="K8" i="8"/>
  <c r="I8" i="8"/>
  <c r="N10" i="8"/>
  <c r="O11" i="8"/>
  <c r="T16" i="8"/>
  <c r="T17" i="8" s="1"/>
  <c r="Q52" i="8"/>
  <c r="J8" i="8"/>
  <c r="H8" i="8"/>
  <c r="H22" i="8" s="1"/>
  <c r="D22" i="8"/>
  <c r="F8" i="8"/>
  <c r="N52" i="8"/>
  <c r="Q50" i="8"/>
  <c r="E50" i="8" s="1"/>
  <c r="E45" i="8" l="1"/>
  <c r="E10" i="8"/>
  <c r="G22" i="8"/>
  <c r="M22" i="8"/>
  <c r="E9" i="8"/>
  <c r="N8" i="8"/>
  <c r="E8" i="8" s="1"/>
  <c r="N11" i="8"/>
  <c r="K22" i="8"/>
  <c r="J22" i="8"/>
  <c r="Q51" i="8"/>
  <c r="I22" i="8"/>
  <c r="N51" i="8"/>
  <c r="O17" i="8"/>
  <c r="O22" i="8" s="1"/>
  <c r="Q11" i="8"/>
  <c r="R8" i="8"/>
  <c r="Q46" i="8"/>
  <c r="Q61" i="8"/>
  <c r="E61" i="8" s="1"/>
  <c r="F22" i="8"/>
  <c r="N17" i="8"/>
  <c r="E52" i="8"/>
  <c r="E49" i="8"/>
  <c r="N62" i="8"/>
  <c r="E62" i="8" s="1"/>
  <c r="N46" i="8"/>
  <c r="N22" i="8" l="1"/>
  <c r="S8" i="8"/>
  <c r="U8" i="8" s="1"/>
  <c r="E51" i="8"/>
  <c r="E46" i="8"/>
  <c r="R11" i="8"/>
  <c r="P13" i="8"/>
  <c r="S13" i="8" s="1"/>
  <c r="U13" i="8" s="1"/>
  <c r="O12" i="8"/>
  <c r="S12" i="8" s="1"/>
  <c r="U12" i="8" s="1"/>
  <c r="S11" i="8"/>
  <c r="E11" i="8"/>
  <c r="S16" i="8" l="1"/>
  <c r="Q16" i="8" s="1"/>
  <c r="U11" i="8"/>
  <c r="E16" i="8" l="1"/>
  <c r="E17" i="8" s="1"/>
  <c r="Q17" i="8"/>
  <c r="R17" i="8" l="1"/>
  <c r="P21" i="8"/>
  <c r="S21" i="8" s="1"/>
  <c r="O20" i="8"/>
  <c r="S20" i="8" s="1"/>
  <c r="P17" i="8"/>
  <c r="P22" i="8" s="1"/>
  <c r="Q22" i="8"/>
  <c r="Q18" i="8"/>
  <c r="Q19" i="8" s="1"/>
  <c r="S17" i="8"/>
  <c r="U17" i="8" s="1"/>
  <c r="E22" i="8"/>
  <c r="S23" i="8" l="1"/>
</calcChain>
</file>

<file path=xl/sharedStrings.xml><?xml version="1.0" encoding="utf-8"?>
<sst xmlns="http://schemas.openxmlformats.org/spreadsheetml/2006/main" count="363" uniqueCount="115">
  <si>
    <t>Škola, zařízení:</t>
  </si>
  <si>
    <t>V Z O R</t>
  </si>
  <si>
    <t>Ř</t>
  </si>
  <si>
    <t>Členění průměrného platu podle jednotlivých složek platu v Kč</t>
  </si>
  <si>
    <t>odměny</t>
  </si>
  <si>
    <t>OPPP</t>
  </si>
  <si>
    <t>pedagogičtí</t>
  </si>
  <si>
    <t>x</t>
  </si>
  <si>
    <t xml:space="preserve">ostatní </t>
  </si>
  <si>
    <t>Rozdělení nenárokové složky</t>
  </si>
  <si>
    <t>80 %</t>
  </si>
  <si>
    <t>20 %</t>
  </si>
  <si>
    <t>Úpravy jednotlivých složek platu podle výsledku potřeby prostředků a prostředků přidělených :</t>
  </si>
  <si>
    <t>úprava</t>
  </si>
  <si>
    <t>tj. %</t>
  </si>
  <si>
    <t>Vyplnit:</t>
  </si>
  <si>
    <t>změna</t>
  </si>
  <si>
    <t>dětí</t>
  </si>
  <si>
    <t xml:space="preserve">žáků </t>
  </si>
  <si>
    <t>strávníků</t>
  </si>
  <si>
    <t>v družině</t>
  </si>
  <si>
    <t>ubytovaných</t>
  </si>
  <si>
    <t>Datum:</t>
  </si>
  <si>
    <t>Zpracoval:</t>
  </si>
  <si>
    <t>Schválil:</t>
  </si>
  <si>
    <t>A. Nováková</t>
  </si>
  <si>
    <t>Mgr. B. Novotná, ředitelka</t>
  </si>
  <si>
    <t>pedagogičtí (rozvaha zam. k 1. 1.)</t>
  </si>
  <si>
    <t>ostatní (rozvaha zam. k 1. 1.)</t>
  </si>
  <si>
    <t>Počet (z výkazu):           šk.r.</t>
  </si>
  <si>
    <t>PLATY</t>
  </si>
  <si>
    <t>Průměr.
měsíční
plat 
v Kč</t>
  </si>
  <si>
    <t>Rozdíl: Ř. 8 - Ř. 6</t>
  </si>
  <si>
    <t>Mzdové
prostředky
celkem</t>
  </si>
  <si>
    <t>ZŠ a MŠ, Vyškov, Mlýnské nábřeží 155</t>
  </si>
  <si>
    <t>2013/14</t>
  </si>
  <si>
    <t xml:space="preserve"> % nenár.
složek z
tarif. pl.</t>
  </si>
  <si>
    <t>Roční objem v tis. Kč</t>
  </si>
  <si>
    <t>Přepoč.
počet
zaměst.</t>
  </si>
  <si>
    <t>platové
tarify</t>
  </si>
  <si>
    <t>náhrady
platu</t>
  </si>
  <si>
    <t>přípl. za
vedení</t>
  </si>
  <si>
    <t>zvláštní
přípl.</t>
  </si>
  <si>
    <t>přespoč.
hodiny</t>
  </si>
  <si>
    <t>platy za
přes-
časy</t>
  </si>
  <si>
    <t>ostatní
přípl.</t>
  </si>
  <si>
    <t>nárokové
složky platu</t>
  </si>
  <si>
    <t>osobní
pří-
platky</t>
  </si>
  <si>
    <t>nenárok.
složky
platu</t>
  </si>
  <si>
    <t>Oček. na jednotlivé složky platu
po norm. rozpisu</t>
  </si>
  <si>
    <t>% nenár. FIN.2014 *)</t>
  </si>
  <si>
    <t>skutečnost 2014</t>
  </si>
  <si>
    <r>
      <t xml:space="preserve">FINANČNÍ ROZVAHA 2015
jen </t>
    </r>
    <r>
      <rPr>
        <b/>
        <sz val="14"/>
        <rFont val="Calibri"/>
        <family val="2"/>
        <charset val="238"/>
      </rPr>
      <t>ÚZ 33353</t>
    </r>
  </si>
  <si>
    <t>Očekávaný rok 2015
(rozvaha 1. 1.)</t>
  </si>
  <si>
    <t>Závazné ukazatele 2015 stanovené krajským úřadem</t>
  </si>
  <si>
    <t>Změna nenár. složky proti r. 2014</t>
  </si>
  <si>
    <t>tj. % oproti roku 2014</t>
  </si>
  <si>
    <t>Rozvaha k 1. 1. 2015</t>
  </si>
  <si>
    <t>Závazné ukazatele 2015</t>
  </si>
  <si>
    <t>2014/15</t>
  </si>
  <si>
    <t>*) vyplní se % nenárok. sl. platu z ř. 10
(pokud škola nezpracovávala za r. 2014 fin. rozvahu, údaj nevyplní)</t>
  </si>
  <si>
    <t>3. března 2015</t>
  </si>
  <si>
    <t>spec.
přípl.</t>
  </si>
  <si>
    <t>Členění - složky platu, v tis. Kč</t>
  </si>
  <si>
    <t>ostatní</t>
  </si>
  <si>
    <t>ESF</t>
  </si>
  <si>
    <t>Celkem pedagogičtí</t>
  </si>
  <si>
    <t>Celkem ostatní</t>
  </si>
  <si>
    <t>Č. org.:</t>
  </si>
  <si>
    <t xml:space="preserve">
skutečné čerpání dle jednotlivých ÚZ, v členění pedagogičtí/ostatní zaměstnanci, v tis. Kč</t>
  </si>
  <si>
    <t>vzorce</t>
  </si>
  <si>
    <t>Tabulka B</t>
  </si>
  <si>
    <t>1B</t>
  </si>
  <si>
    <t>2B</t>
  </si>
  <si>
    <t>b</t>
  </si>
  <si>
    <t>Tabulka A</t>
  </si>
  <si>
    <t>Celkem
platy
tis. Kč</t>
  </si>
  <si>
    <t>3B</t>
  </si>
  <si>
    <t>4B</t>
  </si>
  <si>
    <t>5B</t>
  </si>
  <si>
    <t>6B</t>
  </si>
  <si>
    <t>P 1-04
ESF
ÚZ</t>
  </si>
  <si>
    <t>P 1-04</t>
  </si>
  <si>
    <t>skut. 2014 (P 1-04), ř. 0350, ř. 0355
ř. 0352, ř. 0356 - dle skut. čerpání v jednotl. sl. platu</t>
  </si>
  <si>
    <t>Skutečnost
2014 (P 1-04)
ESF, účelové dotace SR</t>
  </si>
  <si>
    <t>Skutečnost 2014 (P 1-04)</t>
  </si>
  <si>
    <t>Komentář k Příloze č. 5 Rozpisu rozpočtu přímých výdajů na vzdělávání</t>
  </si>
  <si>
    <t>Tabulka A - FINANČNÍ ROZVAHA</t>
  </si>
  <si>
    <t>jen finanční prostředky na mzdy (platy, OPPP) ÚZ 33353</t>
  </si>
  <si>
    <t>ř. 1, ř. 2, ř. 3</t>
  </si>
  <si>
    <t>vzorce (na základě Tab. B) - průměrný plat v r. 2014 z ÚZ 33353</t>
  </si>
  <si>
    <t>ř. 4, ř. 5, ř. 6</t>
  </si>
  <si>
    <t>ř. 8</t>
  </si>
  <si>
    <t>závazné ukazatele r. 2015</t>
  </si>
  <si>
    <t>ř. 10</t>
  </si>
  <si>
    <t>doplňte údaje:</t>
  </si>
  <si>
    <t>ř. 3</t>
  </si>
  <si>
    <t>objem OPPP za rok 2014 vyplacených z ÚZ 33353</t>
  </si>
  <si>
    <t>ř. 4, ř. 5</t>
  </si>
  <si>
    <t>údaje z tabulky "Rozvaha o zaměstnancích, stav leden 2015"</t>
  </si>
  <si>
    <t>jen finanční prostředky na platy, v tis. Kč</t>
  </si>
  <si>
    <t>ř. 1B, ř. 2B</t>
  </si>
  <si>
    <t>ř. 3B, ř. 4B</t>
  </si>
  <si>
    <t>ř. b</t>
  </si>
  <si>
    <t>ř. 5B, 6B</t>
  </si>
  <si>
    <t>vzorce - průměrný plat r. 2014 rozpočítaný pro stav zaměstnanců r. 2015</t>
  </si>
  <si>
    <t>vzorce - průměrný očekávaný plat r. 2015 - na základě závazných ukazatelů r. 2015</t>
  </si>
  <si>
    <t>stanovené "Závazné ukazatele 2015", obdželi jste v "Rozpisu rozpočtu na rok 2015 (Příloha č. 4 Rozpisu rozpočtu přímých výdajů na vzdělávání)</t>
  </si>
  <si>
    <t>skutečné čerpání dle jednotlivých ÚZ (účelových dotací), v členění pedagogičtí/ostatní zaměstnanci
čísla ÚZ a členění pedagogičtí/ostatní doplňte dle potřeby</t>
  </si>
  <si>
    <t>vzorce (výsledek = objem finančních prostředků poskytnutých z ÚZ 33353 v členění na jednotlivé složky platu)</t>
  </si>
  <si>
    <t>Doplňte i údaje o počtu dětí, žáků, strávníků… ve školním roce 2013/2014 a 2014/2015.</t>
  </si>
  <si>
    <r>
      <t xml:space="preserve">skutečnost 2014 (P 1-04)
</t>
    </r>
    <r>
      <rPr>
        <sz val="11"/>
        <rFont val="Calibri"/>
        <family val="2"/>
        <charset val="238"/>
        <scheme val="minor"/>
      </rPr>
      <t>ř. 0302, ř. 0303, ř. 0319, ř. 0320
a rozpis na jednotl. sl. platu</t>
    </r>
  </si>
  <si>
    <t>Tabulka B - Skutečnost r. 2014 (doplnění údajů výkazu P 1-04)</t>
  </si>
  <si>
    <t>údaje z výkazu P 1-04 za I. - IV. čtvrtletí roku 2014, za organizaci celkem, oddíl III (Zaměstnanci a mzdové prostředky), výdaje na platy celkem (včetně ESF) - ř. 0302, ř. 0303, ř. 0319, ř. 0320, složky platu: ř. 0304 …, ř. 0321 ...</t>
  </si>
  <si>
    <t xml:space="preserve">údaje z výkazu P 1-04 za I. - IV. čtvrtletí roku 2014, za organizaci celkem, oddíl III (Zaměstnanci a mzdové prostředky) - ř.0350, ř. 0355, ř.0352, ř. 0356; členění platu vyplňte dle skutečného čerpání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</si>
</sst>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_ ;[Red]\-#,##0\ "/>
    <numFmt numFmtId="166" formatCode="0.00_ ;[Red]\-0.00\ "/>
    <numFmt numFmtId="167" formatCode="0.0_ ;[Red]\-0.0\ "/>
    <numFmt numFmtId="168" formatCode="0_ ;[Red]\-0\ "/>
    <numFmt numFmtId="169" formatCode="#,##0.00_ ;[Red]\-#,##0.00\ "/>
    <numFmt numFmtId="170" formatCode="#,##0.000_ ;[Red]\-#,##0.000\ "/>
  </numFmts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4">
    <xf numFmtId="0" fontId="0" fillId="0" borderId="0" xfId="0"/>
    <xf numFmtId="0" fontId="3" fillId="0" borderId="0" xfId="0" applyFont="1" applyFill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1" xfId="0" applyNumberFormat="1" applyFont="1" applyFill="1" applyBorder="1" applyAlignment="1" applyProtection="1">
      <alignment horizontal="right"/>
    </xf>
    <xf numFmtId="1" fontId="5" fillId="0" borderId="2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49" fontId="5" fillId="0" borderId="0" xfId="0" applyNumberFormat="1" applyFont="1" applyFill="1" applyProtection="1"/>
    <xf numFmtId="0" fontId="3" fillId="0" borderId="0" xfId="1" applyFont="1" applyFill="1" applyProtection="1"/>
    <xf numFmtId="3" fontId="7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/>
    <xf numFmtId="0" fontId="8" fillId="0" borderId="3" xfId="0" applyFont="1" applyFill="1" applyBorder="1" applyAlignment="1" applyProtection="1">
      <alignment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4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165" fontId="4" fillId="2" borderId="4" xfId="0" applyNumberFormat="1" applyFont="1" applyFill="1" applyBorder="1" applyAlignment="1" applyProtection="1">
      <alignment horizontal="right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166" fontId="3" fillId="0" borderId="4" xfId="0" applyNumberFormat="1" applyFont="1" applyFill="1" applyBorder="1" applyAlignment="1" applyProtection="1">
      <alignment horizontal="right" vertical="center"/>
    </xf>
    <xf numFmtId="165" fontId="3" fillId="0" borderId="4" xfId="0" applyNumberFormat="1" applyFont="1" applyFill="1" applyBorder="1" applyAlignment="1" applyProtection="1">
      <alignment horizontal="right" vertical="center"/>
    </xf>
    <xf numFmtId="168" fontId="3" fillId="0" borderId="4" xfId="0" applyNumberFormat="1" applyFont="1" applyFill="1" applyBorder="1" applyAlignment="1" applyProtection="1">
      <alignment horizontal="right" vertical="center"/>
    </xf>
    <xf numFmtId="168" fontId="3" fillId="0" borderId="4" xfId="1" applyNumberFormat="1" applyFont="1" applyFill="1" applyBorder="1" applyAlignment="1" applyProtection="1">
      <alignment horizontal="right" vertical="center"/>
    </xf>
    <xf numFmtId="165" fontId="3" fillId="2" borderId="4" xfId="0" applyNumberFormat="1" applyFont="1" applyFill="1" applyBorder="1" applyAlignment="1" applyProtection="1">
      <alignment horizontal="right" vertical="center"/>
    </xf>
    <xf numFmtId="4" fontId="3" fillId="0" borderId="4" xfId="0" applyNumberFormat="1" applyFont="1" applyFill="1" applyBorder="1" applyAlignment="1" applyProtection="1">
      <alignment horizontal="center" vertical="center"/>
    </xf>
    <xf numFmtId="165" fontId="3" fillId="0" borderId="4" xfId="1" applyNumberFormat="1" applyFont="1" applyFill="1" applyBorder="1" applyAlignment="1" applyProtection="1">
      <alignment horizontal="right" vertical="center"/>
    </xf>
    <xf numFmtId="49" fontId="3" fillId="0" borderId="4" xfId="0" applyNumberFormat="1" applyFont="1" applyFill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Alignment="1" applyProtection="1">
      <alignment vertical="center"/>
    </xf>
    <xf numFmtId="165" fontId="3" fillId="4" borderId="4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Alignment="1" applyProtection="1">
      <alignment vertical="center"/>
    </xf>
    <xf numFmtId="0" fontId="3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Protection="1"/>
    <xf numFmtId="2" fontId="4" fillId="0" borderId="0" xfId="0" applyNumberFormat="1" applyFont="1" applyFill="1" applyProtection="1"/>
    <xf numFmtId="166" fontId="7" fillId="0" borderId="4" xfId="0" applyNumberFormat="1" applyFont="1" applyFill="1" applyBorder="1" applyAlignment="1" applyProtection="1">
      <alignment horizontal="right" vertical="center"/>
    </xf>
    <xf numFmtId="165" fontId="7" fillId="0" borderId="4" xfId="0" applyNumberFormat="1" applyFont="1" applyFill="1" applyBorder="1" applyAlignment="1" applyProtection="1">
      <alignment horizontal="right" vertical="center"/>
    </xf>
    <xf numFmtId="165" fontId="7" fillId="0" borderId="4" xfId="1" applyNumberFormat="1" applyFont="1" applyFill="1" applyBorder="1" applyAlignment="1" applyProtection="1">
      <alignment horizontal="right" vertical="center"/>
    </xf>
    <xf numFmtId="4" fontId="3" fillId="0" borderId="4" xfId="0" applyNumberFormat="1" applyFont="1" applyFill="1" applyBorder="1" applyAlignment="1" applyProtection="1">
      <alignment horizontal="right" vertical="center"/>
    </xf>
    <xf numFmtId="169" fontId="3" fillId="0" borderId="4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168" fontId="4" fillId="0" borderId="4" xfId="0" applyNumberFormat="1" applyFont="1" applyFill="1" applyBorder="1" applyAlignment="1" applyProtection="1">
      <alignment horizontal="right" vertical="center"/>
    </xf>
    <xf numFmtId="167" fontId="3" fillId="0" borderId="4" xfId="0" applyNumberFormat="1" applyFont="1" applyFill="1" applyBorder="1" applyAlignment="1" applyProtection="1">
      <alignment horizontal="right" vertical="center"/>
    </xf>
    <xf numFmtId="167" fontId="3" fillId="2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" fontId="3" fillId="0" borderId="0" xfId="0" applyNumberFormat="1" applyFont="1" applyFill="1" applyAlignment="1" applyProtection="1">
      <alignment vertical="center"/>
    </xf>
    <xf numFmtId="165" fontId="3" fillId="0" borderId="4" xfId="0" applyNumberFormat="1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vertical="center" wrapText="1"/>
    </xf>
    <xf numFmtId="168" fontId="4" fillId="0" borderId="4" xfId="0" applyNumberFormat="1" applyFont="1" applyFill="1" applyBorder="1" applyProtection="1"/>
    <xf numFmtId="0" fontId="3" fillId="4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4" fontId="9" fillId="0" borderId="0" xfId="2" quotePrefix="1" applyNumberFormat="1" applyFont="1" applyFill="1" applyBorder="1" applyAlignment="1" applyProtection="1">
      <alignment vertical="top" wrapText="1"/>
    </xf>
    <xf numFmtId="3" fontId="8" fillId="0" borderId="0" xfId="2" applyNumberFormat="1" applyFont="1" applyFill="1" applyBorder="1" applyProtection="1"/>
    <xf numFmtId="0" fontId="8" fillId="0" borderId="0" xfId="2" applyFont="1" applyFill="1" applyBorder="1" applyProtection="1"/>
    <xf numFmtId="0" fontId="8" fillId="0" borderId="0" xfId="0" applyFont="1" applyProtection="1"/>
    <xf numFmtId="0" fontId="8" fillId="0" borderId="0" xfId="0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2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8" fillId="0" borderId="0" xfId="2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3" fontId="8" fillId="0" borderId="0" xfId="0" applyNumberFormat="1" applyFont="1" applyFill="1" applyProtection="1"/>
    <xf numFmtId="2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170" fontId="3" fillId="0" borderId="13" xfId="0" applyNumberFormat="1" applyFont="1" applyFill="1" applyBorder="1" applyProtection="1"/>
    <xf numFmtId="170" fontId="3" fillId="0" borderId="17" xfId="0" applyNumberFormat="1" applyFont="1" applyFill="1" applyBorder="1" applyProtection="1"/>
    <xf numFmtId="0" fontId="4" fillId="0" borderId="19" xfId="0" applyFont="1" applyFill="1" applyBorder="1" applyAlignment="1" applyProtection="1">
      <alignment horizontal="center" vertical="center" wrapText="1"/>
    </xf>
    <xf numFmtId="170" fontId="3" fillId="0" borderId="19" xfId="0" applyNumberFormat="1" applyFont="1" applyFill="1" applyBorder="1" applyProtection="1"/>
    <xf numFmtId="170" fontId="3" fillId="0" borderId="20" xfId="0" applyNumberFormat="1" applyFont="1" applyFill="1" applyBorder="1" applyProtection="1"/>
    <xf numFmtId="170" fontId="3" fillId="0" borderId="15" xfId="0" applyNumberFormat="1" applyFont="1" applyFill="1" applyBorder="1" applyProtection="1"/>
    <xf numFmtId="170" fontId="3" fillId="0" borderId="24" xfId="0" applyNumberFormat="1" applyFont="1" applyFill="1" applyBorder="1" applyProtection="1"/>
    <xf numFmtId="170" fontId="3" fillId="0" borderId="11" xfId="0" applyNumberFormat="1" applyFont="1" applyFill="1" applyBorder="1" applyProtection="1"/>
    <xf numFmtId="170" fontId="3" fillId="0" borderId="26" xfId="0" applyNumberFormat="1" applyFont="1" applyFill="1" applyBorder="1" applyProtection="1"/>
    <xf numFmtId="170" fontId="3" fillId="0" borderId="14" xfId="0" applyNumberFormat="1" applyFont="1" applyFill="1" applyBorder="1" applyProtection="1"/>
    <xf numFmtId="170" fontId="3" fillId="0" borderId="22" xfId="0" applyNumberFormat="1" applyFont="1" applyFill="1" applyBorder="1" applyProtection="1"/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4" fontId="3" fillId="5" borderId="4" xfId="0" applyNumberFormat="1" applyFont="1" applyFill="1" applyBorder="1" applyAlignment="1" applyProtection="1">
      <alignment horizontal="center" vertical="center"/>
      <protection locked="0"/>
    </xf>
    <xf numFmtId="166" fontId="4" fillId="3" borderId="4" xfId="0" applyNumberFormat="1" applyFont="1" applyFill="1" applyBorder="1" applyAlignment="1" applyProtection="1">
      <alignment horizontal="right" vertical="center"/>
      <protection locked="0"/>
    </xf>
    <xf numFmtId="2" fontId="3" fillId="4" borderId="4" xfId="0" applyNumberFormat="1" applyFont="1" applyFill="1" applyBorder="1" applyAlignment="1" applyProtection="1">
      <alignment horizontal="right" vertical="center"/>
      <protection locked="0"/>
    </xf>
    <xf numFmtId="3" fontId="3" fillId="4" borderId="4" xfId="0" applyNumberFormat="1" applyFont="1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 applyProtection="1">
      <alignment horizontal="right" vertical="center"/>
      <protection locked="0"/>
    </xf>
    <xf numFmtId="1" fontId="4" fillId="0" borderId="4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170" fontId="4" fillId="7" borderId="15" xfId="0" applyNumberFormat="1" applyFont="1" applyFill="1" applyBorder="1" applyProtection="1">
      <protection locked="0"/>
    </xf>
    <xf numFmtId="0" fontId="4" fillId="7" borderId="11" xfId="0" applyFont="1" applyFill="1" applyBorder="1" applyAlignment="1" applyProtection="1">
      <alignment horizontal="center" vertical="center" wrapText="1"/>
      <protection locked="0"/>
    </xf>
    <xf numFmtId="170" fontId="4" fillId="7" borderId="11" xfId="0" applyNumberFormat="1" applyFont="1" applyFill="1" applyBorder="1" applyProtection="1">
      <protection locked="0"/>
    </xf>
    <xf numFmtId="170" fontId="4" fillId="6" borderId="11" xfId="0" applyNumberFormat="1" applyFont="1" applyFill="1" applyBorder="1" applyProtection="1">
      <protection locked="0"/>
    </xf>
    <xf numFmtId="170" fontId="4" fillId="6" borderId="13" xfId="0" applyNumberFormat="1" applyFont="1" applyFill="1" applyBorder="1" applyProtection="1">
      <protection locked="0"/>
    </xf>
    <xf numFmtId="170" fontId="4" fillId="6" borderId="19" xfId="0" applyNumberFormat="1" applyFont="1" applyFill="1" applyBorder="1" applyProtection="1">
      <protection locked="0"/>
    </xf>
    <xf numFmtId="170" fontId="4" fillId="7" borderId="11" xfId="1" applyNumberFormat="1" applyFont="1" applyFill="1" applyBorder="1" applyProtection="1">
      <protection locked="0"/>
    </xf>
    <xf numFmtId="170" fontId="4" fillId="7" borderId="14" xfId="0" applyNumberFormat="1" applyFont="1" applyFill="1" applyBorder="1" applyProtection="1">
      <protection locked="0"/>
    </xf>
    <xf numFmtId="170" fontId="4" fillId="6" borderId="13" xfId="1" applyNumberFormat="1" applyFont="1" applyFill="1" applyBorder="1" applyProtection="1">
      <protection locked="0"/>
    </xf>
    <xf numFmtId="170" fontId="4" fillId="6" borderId="19" xfId="1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wrapText="1"/>
    </xf>
    <xf numFmtId="165" fontId="4" fillId="9" borderId="4" xfId="0" applyNumberFormat="1" applyFont="1" applyFill="1" applyBorder="1" applyAlignment="1" applyProtection="1">
      <alignment horizontal="right" vertical="center"/>
      <protection locked="0"/>
    </xf>
    <xf numFmtId="0" fontId="4" fillId="7" borderId="11" xfId="0" applyFont="1" applyFill="1" applyBorder="1" applyAlignment="1" applyProtection="1">
      <alignment vertical="center" wrapText="1"/>
      <protection locked="0"/>
    </xf>
    <xf numFmtId="0" fontId="4" fillId="0" borderId="25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horizontal="center"/>
    </xf>
    <xf numFmtId="170" fontId="4" fillId="6" borderId="15" xfId="0" applyNumberFormat="1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center"/>
    </xf>
    <xf numFmtId="0" fontId="3" fillId="6" borderId="13" xfId="0" applyFont="1" applyFill="1" applyBorder="1" applyAlignment="1" applyProtection="1">
      <alignment vertical="center" wrapText="1"/>
    </xf>
    <xf numFmtId="0" fontId="3" fillId="6" borderId="19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 applyProtection="1">
      <alignment horizontal="center"/>
    </xf>
    <xf numFmtId="0" fontId="4" fillId="7" borderId="14" xfId="0" applyFont="1" applyFill="1" applyBorder="1" applyAlignment="1" applyProtection="1">
      <alignment vertical="center" wrapText="1"/>
      <protection locked="0"/>
    </xf>
    <xf numFmtId="0" fontId="4" fillId="7" borderId="14" xfId="0" applyFont="1" applyFill="1" applyBorder="1" applyAlignment="1" applyProtection="1">
      <alignment horizontal="center" vertical="center" wrapText="1"/>
      <protection locked="0"/>
    </xf>
    <xf numFmtId="170" fontId="4" fillId="7" borderId="14" xfId="1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vertical="center" wrapText="1"/>
    </xf>
    <xf numFmtId="170" fontId="4" fillId="0" borderId="13" xfId="0" applyNumberFormat="1" applyFont="1" applyFill="1" applyBorder="1" applyProtection="1"/>
    <xf numFmtId="170" fontId="4" fillId="0" borderId="19" xfId="0" applyNumberFormat="1" applyFont="1" applyFill="1" applyBorder="1" applyProtection="1"/>
    <xf numFmtId="0" fontId="4" fillId="7" borderId="15" xfId="0" applyFont="1" applyFill="1" applyBorder="1" applyAlignment="1" applyProtection="1">
      <alignment vertical="center" wrapText="1"/>
    </xf>
    <xf numFmtId="0" fontId="4" fillId="7" borderId="15" xfId="0" applyFont="1" applyFill="1" applyBorder="1" applyAlignment="1" applyProtection="1">
      <alignment horizontal="center" vertical="center" wrapText="1"/>
    </xf>
    <xf numFmtId="0" fontId="4" fillId="7" borderId="11" xfId="0" applyFont="1" applyFill="1" applyBorder="1" applyAlignment="1" applyProtection="1">
      <alignment vertical="center" wrapText="1"/>
    </xf>
    <xf numFmtId="0" fontId="4" fillId="7" borderId="11" xfId="0" applyFont="1" applyFill="1" applyBorder="1" applyAlignment="1" applyProtection="1">
      <alignment horizontal="center" vertical="center" wrapText="1"/>
    </xf>
    <xf numFmtId="169" fontId="4" fillId="0" borderId="4" xfId="0" applyNumberFormat="1" applyFont="1" applyFill="1" applyBorder="1" applyAlignment="1" applyProtection="1">
      <alignment horizontal="right" vertical="center"/>
    </xf>
    <xf numFmtId="165" fontId="4" fillId="0" borderId="4" xfId="1" applyNumberFormat="1" applyFont="1" applyFill="1" applyBorder="1" applyAlignment="1" applyProtection="1">
      <alignment horizontal="right" vertical="center"/>
    </xf>
    <xf numFmtId="165" fontId="3" fillId="6" borderId="4" xfId="0" applyNumberFormat="1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vertical="center" wrapText="1"/>
    </xf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vertical="top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left" vertical="center" wrapText="1"/>
    </xf>
    <xf numFmtId="0" fontId="3" fillId="4" borderId="10" xfId="0" applyFont="1" applyFill="1" applyBorder="1" applyAlignment="1" applyProtection="1">
      <alignment horizontal="left" vertical="center" wrapText="1"/>
    </xf>
    <xf numFmtId="165" fontId="3" fillId="4" borderId="8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Border="1" applyAlignment="1" applyProtection="1">
      <alignment wrapText="1"/>
    </xf>
    <xf numFmtId="0" fontId="8" fillId="0" borderId="10" xfId="0" applyFont="1" applyBorder="1" applyAlignment="1" applyProtection="1">
      <alignment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1" fontId="4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164" fontId="3" fillId="0" borderId="8" xfId="0" applyNumberFormat="1" applyFont="1" applyFill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indent="1"/>
    </xf>
    <xf numFmtId="0" fontId="3" fillId="0" borderId="9" xfId="0" applyFont="1" applyFill="1" applyBorder="1" applyAlignment="1" applyProtection="1">
      <alignment horizontal="left" indent="1"/>
    </xf>
    <xf numFmtId="0" fontId="3" fillId="0" borderId="10" xfId="0" applyFont="1" applyFill="1" applyBorder="1" applyAlignment="1" applyProtection="1">
      <alignment horizontal="left" inden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4" fillId="6" borderId="28" xfId="0" applyFont="1" applyFill="1" applyBorder="1" applyAlignment="1" applyProtection="1">
      <alignment horizontal="left" vertical="center"/>
    </xf>
    <xf numFmtId="0" fontId="4" fillId="6" borderId="12" xfId="0" applyFont="1" applyFill="1" applyBorder="1" applyAlignment="1" applyProtection="1">
      <alignment horizontal="left" vertical="center"/>
    </xf>
    <xf numFmtId="0" fontId="4" fillId="6" borderId="7" xfId="0" applyFont="1" applyFill="1" applyBorder="1" applyAlignment="1" applyProtection="1">
      <alignment horizontal="left" vertical="center"/>
    </xf>
    <xf numFmtId="0" fontId="4" fillId="6" borderId="3" xfId="0" applyFont="1" applyFill="1" applyBorder="1" applyAlignment="1" applyProtection="1">
      <alignment horizontal="left" vertical="center"/>
    </xf>
    <xf numFmtId="0" fontId="4" fillId="6" borderId="6" xfId="0" applyFont="1" applyFill="1" applyBorder="1" applyAlignment="1" applyProtection="1">
      <alignment horizontal="left" vertical="center"/>
    </xf>
    <xf numFmtId="0" fontId="8" fillId="7" borderId="5" xfId="0" applyFont="1" applyFill="1" applyBorder="1" applyAlignment="1" applyProtection="1">
      <alignment horizontal="left" vertical="center" wrapText="1"/>
    </xf>
    <xf numFmtId="0" fontId="8" fillId="7" borderId="28" xfId="0" applyFont="1" applyFill="1" applyBorder="1" applyAlignment="1" applyProtection="1">
      <alignment horizontal="left" vertical="center"/>
    </xf>
    <xf numFmtId="0" fontId="8" fillId="7" borderId="12" xfId="0" applyFont="1" applyFill="1" applyBorder="1" applyAlignment="1" applyProtection="1">
      <alignment horizontal="left" vertical="center"/>
    </xf>
    <xf numFmtId="0" fontId="8" fillId="7" borderId="7" xfId="0" applyFont="1" applyFill="1" applyBorder="1" applyAlignment="1" applyProtection="1">
      <alignment horizontal="left" vertical="center"/>
    </xf>
    <xf numFmtId="0" fontId="8" fillId="7" borderId="3" xfId="0" applyFont="1" applyFill="1" applyBorder="1" applyAlignment="1" applyProtection="1">
      <alignment horizontal="left" vertical="center"/>
    </xf>
    <xf numFmtId="0" fontId="8" fillId="7" borderId="6" xfId="0" applyFont="1" applyFill="1" applyBorder="1" applyAlignment="1" applyProtection="1">
      <alignment horizontal="left" vertical="center"/>
    </xf>
    <xf numFmtId="0" fontId="4" fillId="7" borderId="5" xfId="0" applyFont="1" applyFill="1" applyBorder="1" applyAlignment="1" applyProtection="1">
      <alignment horizontal="left" vertical="top" wrapText="1"/>
    </xf>
    <xf numFmtId="0" fontId="4" fillId="7" borderId="28" xfId="0" applyFont="1" applyFill="1" applyBorder="1" applyAlignment="1" applyProtection="1">
      <alignment horizontal="left" vertical="top" wrapText="1"/>
    </xf>
    <xf numFmtId="0" fontId="4" fillId="7" borderId="12" xfId="0" applyFont="1" applyFill="1" applyBorder="1" applyAlignment="1" applyProtection="1">
      <alignment horizontal="left" vertical="top" wrapText="1"/>
    </xf>
    <xf numFmtId="0" fontId="4" fillId="7" borderId="27" xfId="0" applyFont="1" applyFill="1" applyBorder="1" applyAlignment="1" applyProtection="1">
      <alignment horizontal="left" vertical="top" wrapText="1"/>
    </xf>
    <xf numFmtId="0" fontId="4" fillId="7" borderId="0" xfId="0" applyFont="1" applyFill="1" applyBorder="1" applyAlignment="1" applyProtection="1">
      <alignment horizontal="left" vertical="top" wrapText="1"/>
    </xf>
    <xf numFmtId="0" fontId="4" fillId="7" borderId="29" xfId="0" applyFont="1" applyFill="1" applyBorder="1" applyAlignment="1" applyProtection="1">
      <alignment horizontal="left" vertical="top" wrapText="1"/>
    </xf>
    <xf numFmtId="0" fontId="4" fillId="7" borderId="7" xfId="0" applyFont="1" applyFill="1" applyBorder="1" applyAlignment="1" applyProtection="1">
      <alignment horizontal="left" vertical="top" wrapText="1"/>
    </xf>
    <xf numFmtId="0" fontId="4" fillId="7" borderId="3" xfId="0" applyFont="1" applyFill="1" applyBorder="1" applyAlignment="1" applyProtection="1">
      <alignment horizontal="left" vertical="top" wrapText="1"/>
    </xf>
    <xf numFmtId="0" fontId="4" fillId="7" borderId="6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28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3" fillId="8" borderId="8" xfId="0" applyFont="1" applyFill="1" applyBorder="1" applyAlignment="1" applyProtection="1">
      <alignment horizontal="left" vertical="center" wrapText="1"/>
    </xf>
    <xf numFmtId="0" fontId="3" fillId="8" borderId="9" xfId="0" applyFont="1" applyFill="1" applyBorder="1" applyAlignment="1" applyProtection="1">
      <alignment horizontal="left" vertical="center" wrapText="1"/>
    </xf>
    <xf numFmtId="0" fontId="4" fillId="8" borderId="9" xfId="0" applyFont="1" applyFill="1" applyBorder="1" applyAlignment="1" applyProtection="1">
      <alignment horizontal="left" vertical="center" wrapText="1"/>
    </xf>
    <xf numFmtId="0" fontId="4" fillId="8" borderId="10" xfId="0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4" fillId="6" borderId="5" xfId="0" applyFont="1" applyFill="1" applyBorder="1" applyAlignment="1" applyProtection="1">
      <alignment horizontal="left" vertical="center" wrapText="1"/>
    </xf>
  </cellXfs>
  <cellStyles count="3">
    <cellStyle name="Normální" xfId="0" builtinId="0"/>
    <cellStyle name="normální_finanční rozvaha" xfId="1"/>
    <cellStyle name="normální_List1" xfId="2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="75" zoomScaleNormal="7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.75" x14ac:dyDescent="0.25"/>
  <cols>
    <col min="1" max="1" width="4.42578125" style="1" bestFit="1" customWidth="1"/>
    <col min="2" max="2" width="26.140625" style="5" customWidth="1"/>
    <col min="3" max="3" width="10.42578125" style="5" customWidth="1"/>
    <col min="4" max="4" width="9.5703125" style="5" customWidth="1"/>
    <col min="5" max="5" width="12.140625" style="5" customWidth="1"/>
    <col min="6" max="6" width="11.42578125" style="5" customWidth="1"/>
    <col min="7" max="7" width="11.5703125" style="5" customWidth="1"/>
    <col min="8" max="8" width="9.7109375" style="5" customWidth="1"/>
    <col min="9" max="9" width="9.42578125" style="5" customWidth="1"/>
    <col min="10" max="10" width="8.7109375" style="5" customWidth="1"/>
    <col min="11" max="11" width="9.7109375" style="6" customWidth="1"/>
    <col min="12" max="12" width="9.7109375" style="5" customWidth="1"/>
    <col min="13" max="13" width="8.7109375" style="5" customWidth="1"/>
    <col min="14" max="14" width="12.28515625" style="5" customWidth="1"/>
    <col min="15" max="16" width="9.7109375" style="5" customWidth="1"/>
    <col min="17" max="17" width="11.28515625" style="5" customWidth="1"/>
    <col min="18" max="18" width="10.7109375" style="5" customWidth="1"/>
    <col min="19" max="19" width="10.7109375" style="10" customWidth="1"/>
    <col min="20" max="20" width="6.5703125" style="10" customWidth="1"/>
    <col min="21" max="21" width="12.5703125" style="10" customWidth="1"/>
    <col min="22" max="16384" width="9.140625" style="5"/>
  </cols>
  <sheetData>
    <row r="1" spans="1:23" ht="31.5" customHeight="1" thickBot="1" x14ac:dyDescent="0.4">
      <c r="B1" s="2" t="s">
        <v>0</v>
      </c>
      <c r="C1" s="2"/>
      <c r="D1" s="3" t="s">
        <v>68</v>
      </c>
      <c r="E1" s="100"/>
      <c r="H1" s="102"/>
      <c r="Q1" s="7"/>
      <c r="R1" s="8"/>
      <c r="S1" s="9"/>
    </row>
    <row r="2" spans="1:23" ht="31.5" customHeight="1" x14ac:dyDescent="0.3">
      <c r="A2" s="11"/>
      <c r="B2" s="101"/>
      <c r="C2" s="12"/>
      <c r="I2" s="10"/>
      <c r="J2" s="10"/>
      <c r="K2" s="13"/>
      <c r="L2" s="10"/>
      <c r="N2" s="14"/>
      <c r="Q2" s="7"/>
      <c r="R2" s="76"/>
      <c r="S2" s="120"/>
      <c r="T2" s="5"/>
      <c r="U2" s="5"/>
    </row>
    <row r="3" spans="1:23" ht="31.5" customHeight="1" x14ac:dyDescent="0.3">
      <c r="A3" s="11"/>
      <c r="B3" s="78" t="s">
        <v>75</v>
      </c>
      <c r="C3" s="12"/>
      <c r="I3" s="10"/>
      <c r="J3" s="10"/>
      <c r="K3" s="13"/>
      <c r="L3" s="10"/>
      <c r="N3" s="14"/>
      <c r="Q3" s="15"/>
      <c r="R3" s="103"/>
      <c r="S3" s="16" t="s">
        <v>50</v>
      </c>
      <c r="T3" s="17"/>
      <c r="U3" s="17"/>
    </row>
    <row r="4" spans="1:23" ht="30.75" customHeight="1" x14ac:dyDescent="0.25">
      <c r="A4" s="152" t="s">
        <v>2</v>
      </c>
      <c r="B4" s="153" t="s">
        <v>52</v>
      </c>
      <c r="C4" s="154"/>
      <c r="D4" s="152" t="s">
        <v>38</v>
      </c>
      <c r="E4" s="152" t="s">
        <v>31</v>
      </c>
      <c r="F4" s="157" t="s">
        <v>3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2" t="s">
        <v>36</v>
      </c>
      <c r="S4" s="152" t="s">
        <v>37</v>
      </c>
      <c r="T4" s="152"/>
      <c r="U4" s="152"/>
    </row>
    <row r="5" spans="1:23" ht="48" customHeight="1" x14ac:dyDescent="0.25">
      <c r="A5" s="152"/>
      <c r="B5" s="155"/>
      <c r="C5" s="156"/>
      <c r="D5" s="152"/>
      <c r="E5" s="152"/>
      <c r="F5" s="18" t="s">
        <v>39</v>
      </c>
      <c r="G5" s="18" t="s">
        <v>40</v>
      </c>
      <c r="H5" s="18" t="s">
        <v>41</v>
      </c>
      <c r="I5" s="18" t="s">
        <v>42</v>
      </c>
      <c r="J5" s="18" t="s">
        <v>62</v>
      </c>
      <c r="K5" s="19" t="s">
        <v>43</v>
      </c>
      <c r="L5" s="18" t="s">
        <v>44</v>
      </c>
      <c r="M5" s="18" t="s">
        <v>45</v>
      </c>
      <c r="N5" s="20" t="s">
        <v>46</v>
      </c>
      <c r="O5" s="18" t="s">
        <v>47</v>
      </c>
      <c r="P5" s="18" t="s">
        <v>4</v>
      </c>
      <c r="Q5" s="20" t="s">
        <v>48</v>
      </c>
      <c r="R5" s="152"/>
      <c r="S5" s="85" t="s">
        <v>30</v>
      </c>
      <c r="T5" s="85" t="s">
        <v>5</v>
      </c>
      <c r="U5" s="22" t="s">
        <v>33</v>
      </c>
    </row>
    <row r="6" spans="1:23" s="27" customFormat="1" x14ac:dyDescent="0.2">
      <c r="A6" s="23">
        <v>1</v>
      </c>
      <c r="B6" s="163" t="s">
        <v>6</v>
      </c>
      <c r="C6" s="164"/>
      <c r="D6" s="142">
        <f>D61</f>
        <v>0</v>
      </c>
      <c r="E6" s="24" t="e">
        <f t="shared" ref="E6:E11" si="0">N6+Q6</f>
        <v>#DIV/0!</v>
      </c>
      <c r="F6" s="24" t="e">
        <f t="shared" ref="F6:M7" si="1">F61/12/$D6*1000</f>
        <v>#DIV/0!</v>
      </c>
      <c r="G6" s="24" t="e">
        <f t="shared" si="1"/>
        <v>#DIV/0!</v>
      </c>
      <c r="H6" s="24" t="e">
        <f t="shared" si="1"/>
        <v>#DIV/0!</v>
      </c>
      <c r="I6" s="24" t="e">
        <f t="shared" si="1"/>
        <v>#DIV/0!</v>
      </c>
      <c r="J6" s="24" t="e">
        <f t="shared" si="1"/>
        <v>#DIV/0!</v>
      </c>
      <c r="K6" s="143" t="e">
        <f t="shared" si="1"/>
        <v>#DIV/0!</v>
      </c>
      <c r="L6" s="143" t="e">
        <f t="shared" si="1"/>
        <v>#DIV/0!</v>
      </c>
      <c r="M6" s="24" t="e">
        <f t="shared" si="1"/>
        <v>#DIV/0!</v>
      </c>
      <c r="N6" s="25" t="e">
        <f>SUM(F6:M6)</f>
        <v>#DIV/0!</v>
      </c>
      <c r="O6" s="24" t="e">
        <f>O61/12/$D6*1000</f>
        <v>#DIV/0!</v>
      </c>
      <c r="P6" s="24" t="e">
        <f>P61/12/$D6*1000</f>
        <v>#DIV/0!</v>
      </c>
      <c r="Q6" s="25" t="e">
        <f>O6+P6</f>
        <v>#DIV/0!</v>
      </c>
      <c r="R6" s="26" t="e">
        <f>Q6/F6*100</f>
        <v>#DIV/0!</v>
      </c>
      <c r="S6" s="26" t="s">
        <v>7</v>
      </c>
      <c r="T6" s="26" t="s">
        <v>7</v>
      </c>
      <c r="U6" s="26" t="s">
        <v>7</v>
      </c>
    </row>
    <row r="7" spans="1:23" s="27" customFormat="1" x14ac:dyDescent="0.2">
      <c r="A7" s="23">
        <v>2</v>
      </c>
      <c r="B7" s="163" t="s">
        <v>8</v>
      </c>
      <c r="C7" s="164"/>
      <c r="D7" s="142">
        <f>D62</f>
        <v>0</v>
      </c>
      <c r="E7" s="24" t="e">
        <f t="shared" si="0"/>
        <v>#DIV/0!</v>
      </c>
      <c r="F7" s="24" t="e">
        <f t="shared" si="1"/>
        <v>#DIV/0!</v>
      </c>
      <c r="G7" s="24" t="e">
        <f t="shared" si="1"/>
        <v>#DIV/0!</v>
      </c>
      <c r="H7" s="24" t="e">
        <f t="shared" si="1"/>
        <v>#DIV/0!</v>
      </c>
      <c r="I7" s="24" t="e">
        <f t="shared" si="1"/>
        <v>#DIV/0!</v>
      </c>
      <c r="J7" s="24" t="e">
        <f t="shared" si="1"/>
        <v>#DIV/0!</v>
      </c>
      <c r="K7" s="143" t="e">
        <f t="shared" si="1"/>
        <v>#DIV/0!</v>
      </c>
      <c r="L7" s="143" t="e">
        <f t="shared" si="1"/>
        <v>#DIV/0!</v>
      </c>
      <c r="M7" s="24" t="e">
        <f t="shared" si="1"/>
        <v>#DIV/0!</v>
      </c>
      <c r="N7" s="25" t="e">
        <f>SUM(F7:M7)</f>
        <v>#DIV/0!</v>
      </c>
      <c r="O7" s="24" t="e">
        <f>O62/12/$D7*1000</f>
        <v>#DIV/0!</v>
      </c>
      <c r="P7" s="24" t="e">
        <f>P62/12/$D7*1000</f>
        <v>#DIV/0!</v>
      </c>
      <c r="Q7" s="25" t="e">
        <f>O7+P7</f>
        <v>#DIV/0!</v>
      </c>
      <c r="R7" s="26" t="e">
        <f>Q7/F7*100</f>
        <v>#DIV/0!</v>
      </c>
      <c r="S7" s="28" t="s">
        <v>7</v>
      </c>
      <c r="T7" s="26" t="s">
        <v>7</v>
      </c>
      <c r="U7" s="26" t="s">
        <v>7</v>
      </c>
    </row>
    <row r="8" spans="1:23" s="27" customFormat="1" ht="28.5" customHeight="1" x14ac:dyDescent="0.2">
      <c r="A8" s="23">
        <v>3</v>
      </c>
      <c r="B8" s="163" t="s">
        <v>51</v>
      </c>
      <c r="C8" s="164"/>
      <c r="D8" s="29">
        <f>D6+D7</f>
        <v>0</v>
      </c>
      <c r="E8" s="30" t="e">
        <f t="shared" si="0"/>
        <v>#DIV/0!</v>
      </c>
      <c r="F8" s="30" t="e">
        <f t="shared" ref="F8:M8" si="2">($D$6*F6+$D$7*F7)/$D$8</f>
        <v>#DIV/0!</v>
      </c>
      <c r="G8" s="30" t="e">
        <f t="shared" si="2"/>
        <v>#DIV/0!</v>
      </c>
      <c r="H8" s="31" t="e">
        <f t="shared" si="2"/>
        <v>#DIV/0!</v>
      </c>
      <c r="I8" s="31" t="e">
        <f>($D$6*I6+$D$7*I7)/$D$8</f>
        <v>#DIV/0!</v>
      </c>
      <c r="J8" s="31" t="e">
        <f>($D$6*J6+$D$7*J7)/$D$8</f>
        <v>#DIV/0!</v>
      </c>
      <c r="K8" s="32" t="e">
        <f t="shared" si="2"/>
        <v>#DIV/0!</v>
      </c>
      <c r="L8" s="31" t="e">
        <f t="shared" si="2"/>
        <v>#DIV/0!</v>
      </c>
      <c r="M8" s="31" t="e">
        <f t="shared" si="2"/>
        <v>#DIV/0!</v>
      </c>
      <c r="N8" s="33" t="e">
        <f>SUM(F8:M8)</f>
        <v>#DIV/0!</v>
      </c>
      <c r="O8" s="30" t="e">
        <f>($D$6*O6+$D$7*O7)/$D$8</f>
        <v>#DIV/0!</v>
      </c>
      <c r="P8" s="31" t="e">
        <f>($D$6*P6+$D$7*P7)/$D$8</f>
        <v>#DIV/0!</v>
      </c>
      <c r="Q8" s="33" t="e">
        <f>O8+P8</f>
        <v>#DIV/0!</v>
      </c>
      <c r="R8" s="34" t="e">
        <f>Q8/F8*100</f>
        <v>#DIV/0!</v>
      </c>
      <c r="S8" s="30" t="e">
        <f>ROUND(((Q8+N8)*12*D8)/1000,0)</f>
        <v>#DIV/0!</v>
      </c>
      <c r="T8" s="144"/>
      <c r="U8" s="30" t="e">
        <f>SUM(S8:T8)</f>
        <v>#DIV/0!</v>
      </c>
    </row>
    <row r="9" spans="1:23" s="27" customFormat="1" x14ac:dyDescent="0.2">
      <c r="A9" s="23">
        <v>4</v>
      </c>
      <c r="B9" s="165" t="s">
        <v>27</v>
      </c>
      <c r="C9" s="166"/>
      <c r="D9" s="104"/>
      <c r="E9" s="24" t="e">
        <f t="shared" si="0"/>
        <v>#DIV/0!</v>
      </c>
      <c r="F9" s="24" t="e">
        <f>(F6)</f>
        <v>#DIV/0!</v>
      </c>
      <c r="G9" s="24" t="e">
        <f>(G6)</f>
        <v>#DIV/0!</v>
      </c>
      <c r="H9" s="24" t="e">
        <f t="shared" ref="H9:M10" si="3">(H6)</f>
        <v>#DIV/0!</v>
      </c>
      <c r="I9" s="24" t="e">
        <f>(I6)</f>
        <v>#DIV/0!</v>
      </c>
      <c r="J9" s="24" t="e">
        <f>(J6)</f>
        <v>#DIV/0!</v>
      </c>
      <c r="K9" s="24" t="e">
        <f t="shared" si="3"/>
        <v>#DIV/0!</v>
      </c>
      <c r="L9" s="24" t="e">
        <f t="shared" si="3"/>
        <v>#DIV/0!</v>
      </c>
      <c r="M9" s="24" t="e">
        <f t="shared" si="3"/>
        <v>#DIV/0!</v>
      </c>
      <c r="N9" s="25" t="e">
        <f t="shared" ref="N9:N10" si="4">SUM(F9:M9)</f>
        <v>#DIV/0!</v>
      </c>
      <c r="O9" s="24" t="e">
        <f>(O6)</f>
        <v>#DIV/0!</v>
      </c>
      <c r="P9" s="24" t="e">
        <f>(P6)</f>
        <v>#DIV/0!</v>
      </c>
      <c r="Q9" s="25" t="e">
        <f t="shared" ref="Q9:Q11" si="5">O9+P9</f>
        <v>#DIV/0!</v>
      </c>
      <c r="R9" s="26" t="s">
        <v>7</v>
      </c>
      <c r="S9" s="26" t="s">
        <v>7</v>
      </c>
      <c r="T9" s="121"/>
      <c r="U9" s="26" t="s">
        <v>7</v>
      </c>
    </row>
    <row r="10" spans="1:23" s="27" customFormat="1" x14ac:dyDescent="0.2">
      <c r="A10" s="23">
        <v>5</v>
      </c>
      <c r="B10" s="165" t="s">
        <v>28</v>
      </c>
      <c r="C10" s="166"/>
      <c r="D10" s="104"/>
      <c r="E10" s="24" t="e">
        <f t="shared" si="0"/>
        <v>#DIV/0!</v>
      </c>
      <c r="F10" s="24" t="e">
        <f>(F7)</f>
        <v>#DIV/0!</v>
      </c>
      <c r="G10" s="24" t="e">
        <f>(G7)</f>
        <v>#DIV/0!</v>
      </c>
      <c r="H10" s="24" t="e">
        <f t="shared" si="3"/>
        <v>#DIV/0!</v>
      </c>
      <c r="I10" s="24" t="e">
        <f>(I7)</f>
        <v>#DIV/0!</v>
      </c>
      <c r="J10" s="24" t="e">
        <f>(J7)</f>
        <v>#DIV/0!</v>
      </c>
      <c r="K10" s="24" t="e">
        <f t="shared" si="3"/>
        <v>#DIV/0!</v>
      </c>
      <c r="L10" s="24" t="e">
        <f t="shared" si="3"/>
        <v>#DIV/0!</v>
      </c>
      <c r="M10" s="24" t="e">
        <f t="shared" si="3"/>
        <v>#DIV/0!</v>
      </c>
      <c r="N10" s="25" t="e">
        <f t="shared" si="4"/>
        <v>#DIV/0!</v>
      </c>
      <c r="O10" s="24" t="e">
        <f>(O7)</f>
        <v>#DIV/0!</v>
      </c>
      <c r="P10" s="24" t="e">
        <f>(P7)</f>
        <v>#DIV/0!</v>
      </c>
      <c r="Q10" s="25" t="e">
        <f t="shared" si="5"/>
        <v>#DIV/0!</v>
      </c>
      <c r="R10" s="26" t="s">
        <v>7</v>
      </c>
      <c r="S10" s="26" t="s">
        <v>7</v>
      </c>
      <c r="T10" s="121"/>
      <c r="U10" s="26" t="s">
        <v>7</v>
      </c>
    </row>
    <row r="11" spans="1:23" s="27" customFormat="1" ht="31.5" customHeight="1" x14ac:dyDescent="0.2">
      <c r="A11" s="23">
        <v>6</v>
      </c>
      <c r="B11" s="167" t="s">
        <v>53</v>
      </c>
      <c r="C11" s="168"/>
      <c r="D11" s="29">
        <f>SUM(D9:D10)</f>
        <v>0</v>
      </c>
      <c r="E11" s="30" t="e">
        <f t="shared" si="0"/>
        <v>#DIV/0!</v>
      </c>
      <c r="F11" s="30" t="e">
        <f t="shared" ref="F11:M11" si="6">(F9*$D$9+F10*$D$10)/$D$11</f>
        <v>#DIV/0!</v>
      </c>
      <c r="G11" s="30" t="e">
        <f t="shared" si="6"/>
        <v>#DIV/0!</v>
      </c>
      <c r="H11" s="30" t="e">
        <f t="shared" si="6"/>
        <v>#DIV/0!</v>
      </c>
      <c r="I11" s="30" t="e">
        <f>(I9*$D$9+I10*$D$10)/$D$11</f>
        <v>#DIV/0!</v>
      </c>
      <c r="J11" s="30" t="e">
        <f>(J9*$D$9+J10*$D$10)/$D$11</f>
        <v>#DIV/0!</v>
      </c>
      <c r="K11" s="35" t="e">
        <f t="shared" si="6"/>
        <v>#DIV/0!</v>
      </c>
      <c r="L11" s="30" t="e">
        <f t="shared" si="6"/>
        <v>#DIV/0!</v>
      </c>
      <c r="M11" s="30" t="e">
        <f t="shared" si="6"/>
        <v>#DIV/0!</v>
      </c>
      <c r="N11" s="33" t="e">
        <f>SUM(F11:M11)</f>
        <v>#DIV/0!</v>
      </c>
      <c r="O11" s="30" t="e">
        <f>(O9*$D$9+O10*$D$10)/$D$11</f>
        <v>#DIV/0!</v>
      </c>
      <c r="P11" s="30" t="e">
        <f>(P9*$D$9+P10*$D$10)/$D$11</f>
        <v>#DIV/0!</v>
      </c>
      <c r="Q11" s="33" t="e">
        <f t="shared" si="5"/>
        <v>#DIV/0!</v>
      </c>
      <c r="R11" s="34" t="e">
        <f>Q11/F11*100</f>
        <v>#DIV/0!</v>
      </c>
      <c r="S11" s="30" t="e">
        <f>ROUND(((Q11+N11)*12*D11)/1000,0)</f>
        <v>#DIV/0!</v>
      </c>
      <c r="T11" s="30">
        <f>SUM(T9:T10)</f>
        <v>0</v>
      </c>
      <c r="U11" s="30" t="e">
        <f>SUM(S11:T11)</f>
        <v>#DIV/0!</v>
      </c>
    </row>
    <row r="12" spans="1:23" s="27" customFormat="1" ht="15.75" customHeight="1" x14ac:dyDescent="0.2">
      <c r="A12" s="157">
        <v>7</v>
      </c>
      <c r="B12" s="169" t="s">
        <v>9</v>
      </c>
      <c r="C12" s="170"/>
      <c r="D12" s="36" t="s">
        <v>10</v>
      </c>
      <c r="E12" s="173"/>
      <c r="F12" s="174"/>
      <c r="G12" s="174"/>
      <c r="H12" s="174"/>
      <c r="I12" s="174"/>
      <c r="J12" s="174"/>
      <c r="K12" s="174"/>
      <c r="L12" s="174"/>
      <c r="M12" s="174"/>
      <c r="N12" s="175"/>
      <c r="O12" s="30" t="e">
        <f>Q11/100*80</f>
        <v>#DIV/0!</v>
      </c>
      <c r="P12" s="37" t="s">
        <v>7</v>
      </c>
      <c r="Q12" s="38" t="s">
        <v>7</v>
      </c>
      <c r="R12" s="37" t="s">
        <v>7</v>
      </c>
      <c r="S12" s="30" t="e">
        <f>O12*D11*12/1000</f>
        <v>#DIV/0!</v>
      </c>
      <c r="T12" s="38" t="s">
        <v>7</v>
      </c>
      <c r="U12" s="30" t="e">
        <f>SUM(S12:T12)</f>
        <v>#DIV/0!</v>
      </c>
    </row>
    <row r="13" spans="1:23" s="27" customFormat="1" ht="16.5" customHeight="1" x14ac:dyDescent="0.2">
      <c r="A13" s="157"/>
      <c r="B13" s="171"/>
      <c r="C13" s="172"/>
      <c r="D13" s="36" t="s">
        <v>11</v>
      </c>
      <c r="E13" s="173"/>
      <c r="F13" s="174"/>
      <c r="G13" s="174"/>
      <c r="H13" s="174"/>
      <c r="I13" s="174"/>
      <c r="J13" s="174"/>
      <c r="K13" s="174"/>
      <c r="L13" s="174"/>
      <c r="M13" s="174"/>
      <c r="N13" s="174"/>
      <c r="O13" s="175"/>
      <c r="P13" s="30" t="e">
        <f>Q11/100*20</f>
        <v>#DIV/0!</v>
      </c>
      <c r="Q13" s="38" t="s">
        <v>7</v>
      </c>
      <c r="R13" s="37" t="s">
        <v>7</v>
      </c>
      <c r="S13" s="30" t="e">
        <f>P13*D11*12/1000</f>
        <v>#DIV/0!</v>
      </c>
      <c r="T13" s="38" t="s">
        <v>7</v>
      </c>
      <c r="U13" s="30" t="e">
        <f>SUM(S13:T13)</f>
        <v>#DIV/0!</v>
      </c>
      <c r="V13" s="39"/>
    </row>
    <row r="14" spans="1:23" s="27" customFormat="1" ht="31.5" customHeight="1" x14ac:dyDescent="0.2">
      <c r="A14" s="23">
        <v>8</v>
      </c>
      <c r="B14" s="158" t="s">
        <v>54</v>
      </c>
      <c r="C14" s="159"/>
      <c r="D14" s="105"/>
      <c r="E14" s="160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2"/>
      <c r="S14" s="106"/>
      <c r="T14" s="106"/>
      <c r="U14" s="40">
        <f>SUM(S14:T14)</f>
        <v>0</v>
      </c>
      <c r="W14" s="41"/>
    </row>
    <row r="15" spans="1:23" ht="24.75" customHeight="1" x14ac:dyDescent="0.25">
      <c r="A15" s="42"/>
      <c r="B15" s="179" t="s">
        <v>12</v>
      </c>
      <c r="C15" s="180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2"/>
      <c r="S15" s="107"/>
      <c r="T15" s="43" t="s">
        <v>13</v>
      </c>
      <c r="U15" s="44"/>
      <c r="V15" s="45"/>
    </row>
    <row r="16" spans="1:23" s="27" customFormat="1" ht="19.5" customHeight="1" x14ac:dyDescent="0.2">
      <c r="A16" s="23">
        <v>9</v>
      </c>
      <c r="B16" s="167" t="s">
        <v>32</v>
      </c>
      <c r="C16" s="168"/>
      <c r="D16" s="46">
        <f>D14-D11</f>
        <v>0</v>
      </c>
      <c r="E16" s="30" t="e">
        <f>Q16</f>
        <v>#DIV/0!</v>
      </c>
      <c r="F16" s="47"/>
      <c r="G16" s="47"/>
      <c r="H16" s="47"/>
      <c r="I16" s="47"/>
      <c r="J16" s="47"/>
      <c r="K16" s="48"/>
      <c r="L16" s="47"/>
      <c r="M16" s="47"/>
      <c r="N16" s="47"/>
      <c r="O16" s="47"/>
      <c r="P16" s="47"/>
      <c r="Q16" s="30" t="e">
        <f>(S16+S15)/12/D11*1000</f>
        <v>#DIV/0!</v>
      </c>
      <c r="R16" s="30"/>
      <c r="S16" s="30" t="e">
        <f>S14-S11</f>
        <v>#DIV/0!</v>
      </c>
      <c r="T16" s="30">
        <f>T14-T11</f>
        <v>0</v>
      </c>
      <c r="U16" s="47"/>
    </row>
    <row r="17" spans="1:23" s="27" customFormat="1" ht="50.25" customHeight="1" x14ac:dyDescent="0.2">
      <c r="A17" s="23">
        <v>10</v>
      </c>
      <c r="B17" s="167" t="s">
        <v>49</v>
      </c>
      <c r="C17" s="168"/>
      <c r="D17" s="29">
        <f>D11</f>
        <v>0</v>
      </c>
      <c r="E17" s="30" t="e">
        <f t="shared" ref="E17:M17" si="7">E11+E16</f>
        <v>#DIV/0!</v>
      </c>
      <c r="F17" s="30" t="e">
        <f t="shared" si="7"/>
        <v>#DIV/0!</v>
      </c>
      <c r="G17" s="30" t="e">
        <f t="shared" si="7"/>
        <v>#DIV/0!</v>
      </c>
      <c r="H17" s="30" t="e">
        <f t="shared" si="7"/>
        <v>#DIV/0!</v>
      </c>
      <c r="I17" s="30" t="e">
        <f t="shared" si="7"/>
        <v>#DIV/0!</v>
      </c>
      <c r="J17" s="30" t="e">
        <f t="shared" si="7"/>
        <v>#DIV/0!</v>
      </c>
      <c r="K17" s="35" t="e">
        <f t="shared" si="7"/>
        <v>#DIV/0!</v>
      </c>
      <c r="L17" s="30" t="e">
        <f t="shared" si="7"/>
        <v>#DIV/0!</v>
      </c>
      <c r="M17" s="30" t="e">
        <f t="shared" si="7"/>
        <v>#DIV/0!</v>
      </c>
      <c r="N17" s="33" t="e">
        <f>SUM(F17:M17)</f>
        <v>#DIV/0!</v>
      </c>
      <c r="O17" s="30" t="e">
        <f>O11</f>
        <v>#DIV/0!</v>
      </c>
      <c r="P17" s="30" t="e">
        <f>Q17-O17</f>
        <v>#DIV/0!</v>
      </c>
      <c r="Q17" s="33" t="e">
        <f>Q11+Q16</f>
        <v>#DIV/0!</v>
      </c>
      <c r="R17" s="49" t="e">
        <f>Q17/F17*100</f>
        <v>#DIV/0!</v>
      </c>
      <c r="S17" s="30" t="e">
        <f>D17*E17*12/1000</f>
        <v>#DIV/0!</v>
      </c>
      <c r="T17" s="30">
        <f>T16</f>
        <v>0</v>
      </c>
      <c r="U17" s="30" t="e">
        <f>SUM(S17:T17)</f>
        <v>#DIV/0!</v>
      </c>
      <c r="W17" s="41"/>
    </row>
    <row r="18" spans="1:23" s="27" customFormat="1" x14ac:dyDescent="0.2">
      <c r="A18" s="157">
        <v>11</v>
      </c>
      <c r="B18" s="167" t="s">
        <v>55</v>
      </c>
      <c r="C18" s="168"/>
      <c r="D18" s="173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8"/>
      <c r="Q18" s="30" t="e">
        <f>Q17-Q8</f>
        <v>#DIV/0!</v>
      </c>
      <c r="R18" s="181"/>
      <c r="S18" s="174"/>
      <c r="T18" s="174"/>
      <c r="U18" s="175"/>
      <c r="W18" s="41"/>
    </row>
    <row r="19" spans="1:23" s="27" customFormat="1" ht="19.5" customHeight="1" x14ac:dyDescent="0.2">
      <c r="A19" s="157"/>
      <c r="B19" s="167" t="s">
        <v>14</v>
      </c>
      <c r="C19" s="168"/>
      <c r="D19" s="173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8"/>
      <c r="Q19" s="50" t="e">
        <f>Q18/Q8*100</f>
        <v>#DIV/0!</v>
      </c>
      <c r="R19" s="37" t="s">
        <v>7</v>
      </c>
      <c r="S19" s="37" t="s">
        <v>7</v>
      </c>
      <c r="T19" s="37" t="s">
        <v>7</v>
      </c>
      <c r="U19" s="37" t="s">
        <v>7</v>
      </c>
      <c r="W19" s="41"/>
    </row>
    <row r="20" spans="1:23" s="27" customFormat="1" ht="18.75" customHeight="1" x14ac:dyDescent="0.2">
      <c r="A20" s="157">
        <v>12</v>
      </c>
      <c r="B20" s="169" t="s">
        <v>9</v>
      </c>
      <c r="C20" s="170"/>
      <c r="D20" s="51" t="s">
        <v>10</v>
      </c>
      <c r="E20" s="173"/>
      <c r="F20" s="174"/>
      <c r="G20" s="174"/>
      <c r="H20" s="174"/>
      <c r="I20" s="174"/>
      <c r="J20" s="174"/>
      <c r="K20" s="174"/>
      <c r="L20" s="174"/>
      <c r="M20" s="174"/>
      <c r="N20" s="175"/>
      <c r="O20" s="24" t="e">
        <f>Q17/100*80</f>
        <v>#DIV/0!</v>
      </c>
      <c r="P20" s="37" t="s">
        <v>7</v>
      </c>
      <c r="Q20" s="37" t="s">
        <v>7</v>
      </c>
      <c r="R20" s="37" t="s">
        <v>7</v>
      </c>
      <c r="S20" s="24" t="e">
        <f>D17*O20*12/1000</f>
        <v>#DIV/0!</v>
      </c>
      <c r="T20" s="37" t="s">
        <v>7</v>
      </c>
      <c r="U20" s="37" t="s">
        <v>7</v>
      </c>
      <c r="W20" s="41"/>
    </row>
    <row r="21" spans="1:23" s="27" customFormat="1" ht="19.5" customHeight="1" x14ac:dyDescent="0.2">
      <c r="A21" s="157"/>
      <c r="B21" s="171"/>
      <c r="C21" s="172"/>
      <c r="D21" s="51" t="s">
        <v>11</v>
      </c>
      <c r="E21" s="185"/>
      <c r="F21" s="174"/>
      <c r="G21" s="174"/>
      <c r="H21" s="174"/>
      <c r="I21" s="174"/>
      <c r="J21" s="174"/>
      <c r="K21" s="174"/>
      <c r="L21" s="174"/>
      <c r="M21" s="174"/>
      <c r="N21" s="174"/>
      <c r="O21" s="175"/>
      <c r="P21" s="24" t="e">
        <f>Q17/100*20</f>
        <v>#DIV/0!</v>
      </c>
      <c r="Q21" s="37" t="s">
        <v>7</v>
      </c>
      <c r="R21" s="37" t="s">
        <v>7</v>
      </c>
      <c r="S21" s="52" t="e">
        <f>D17*P21*12/1000</f>
        <v>#DIV/0!</v>
      </c>
      <c r="T21" s="37" t="s">
        <v>7</v>
      </c>
      <c r="U21" s="37" t="s">
        <v>7</v>
      </c>
      <c r="W21" s="41"/>
    </row>
    <row r="22" spans="1:23" s="55" customFormat="1" ht="19.5" customHeight="1" x14ac:dyDescent="0.2">
      <c r="A22" s="157"/>
      <c r="B22" s="167" t="s">
        <v>56</v>
      </c>
      <c r="C22" s="168"/>
      <c r="D22" s="53" t="e">
        <f t="shared" ref="D22:Q22" si="8">D17/D8*100</f>
        <v>#DIV/0!</v>
      </c>
      <c r="E22" s="53" t="e">
        <f t="shared" si="8"/>
        <v>#DIV/0!</v>
      </c>
      <c r="F22" s="53" t="e">
        <f t="shared" si="8"/>
        <v>#DIV/0!</v>
      </c>
      <c r="G22" s="53" t="e">
        <f t="shared" si="8"/>
        <v>#DIV/0!</v>
      </c>
      <c r="H22" s="53" t="e">
        <f t="shared" si="8"/>
        <v>#DIV/0!</v>
      </c>
      <c r="I22" s="53" t="e">
        <f>I17/I8*100</f>
        <v>#DIV/0!</v>
      </c>
      <c r="J22" s="53" t="e">
        <f>J17/J8*100</f>
        <v>#DIV/0!</v>
      </c>
      <c r="K22" s="53" t="e">
        <f t="shared" si="8"/>
        <v>#DIV/0!</v>
      </c>
      <c r="L22" s="53" t="e">
        <f t="shared" si="8"/>
        <v>#DIV/0!</v>
      </c>
      <c r="M22" s="53" t="e">
        <f t="shared" si="8"/>
        <v>#DIV/0!</v>
      </c>
      <c r="N22" s="54" t="e">
        <f t="shared" si="8"/>
        <v>#DIV/0!</v>
      </c>
      <c r="O22" s="53" t="e">
        <f t="shared" si="8"/>
        <v>#DIV/0!</v>
      </c>
      <c r="P22" s="53" t="e">
        <f t="shared" si="8"/>
        <v>#DIV/0!</v>
      </c>
      <c r="Q22" s="54" t="e">
        <f t="shared" si="8"/>
        <v>#DIV/0!</v>
      </c>
      <c r="R22" s="176"/>
      <c r="S22" s="177"/>
      <c r="T22" s="177"/>
      <c r="U22" s="178"/>
      <c r="W22" s="56"/>
    </row>
    <row r="23" spans="1:23" x14ac:dyDescent="0.25">
      <c r="D23" s="45"/>
      <c r="S23" s="57" t="e">
        <f>S20+S21</f>
        <v>#DIV/0!</v>
      </c>
      <c r="T23" s="58"/>
    </row>
    <row r="24" spans="1:23" x14ac:dyDescent="0.25">
      <c r="B24" s="59"/>
      <c r="C24" s="59"/>
      <c r="L24" s="60"/>
      <c r="R24" s="10"/>
      <c r="U24" s="5"/>
    </row>
    <row r="25" spans="1:23" x14ac:dyDescent="0.25">
      <c r="B25" s="59" t="s">
        <v>15</v>
      </c>
      <c r="C25" s="61"/>
      <c r="L25" s="186" t="s">
        <v>29</v>
      </c>
      <c r="M25" s="187"/>
      <c r="N25" s="188"/>
      <c r="O25" s="42" t="s">
        <v>35</v>
      </c>
      <c r="P25" s="42" t="s">
        <v>59</v>
      </c>
      <c r="Q25" s="42" t="s">
        <v>16</v>
      </c>
      <c r="R25" s="10"/>
      <c r="U25" s="5"/>
    </row>
    <row r="26" spans="1:23" ht="15.75" customHeight="1" x14ac:dyDescent="0.25">
      <c r="B26" s="62" t="s">
        <v>57</v>
      </c>
      <c r="C26" s="61"/>
      <c r="L26" s="182" t="s">
        <v>17</v>
      </c>
      <c r="M26" s="183"/>
      <c r="N26" s="184"/>
      <c r="O26" s="108"/>
      <c r="P26" s="108"/>
      <c r="Q26" s="63">
        <f>P26-O26</f>
        <v>0</v>
      </c>
      <c r="R26" s="10"/>
      <c r="U26" s="5"/>
    </row>
    <row r="27" spans="1:23" ht="15.75" customHeight="1" x14ac:dyDescent="0.25">
      <c r="B27" s="64" t="s">
        <v>58</v>
      </c>
      <c r="C27" s="66"/>
      <c r="L27" s="182" t="s">
        <v>18</v>
      </c>
      <c r="M27" s="183"/>
      <c r="N27" s="184"/>
      <c r="O27" s="108"/>
      <c r="P27" s="108"/>
      <c r="Q27" s="63">
        <f>P27-O27</f>
        <v>0</v>
      </c>
      <c r="R27" s="10"/>
      <c r="U27" s="5"/>
    </row>
    <row r="28" spans="1:23" x14ac:dyDescent="0.25">
      <c r="B28" s="145" t="s">
        <v>85</v>
      </c>
      <c r="C28" s="1"/>
      <c r="D28" s="1"/>
      <c r="L28" s="182" t="s">
        <v>19</v>
      </c>
      <c r="M28" s="183"/>
      <c r="N28" s="184"/>
      <c r="O28" s="108"/>
      <c r="P28" s="108"/>
      <c r="Q28" s="63">
        <f>P28-O28</f>
        <v>0</v>
      </c>
      <c r="R28" s="10"/>
      <c r="U28" s="5"/>
    </row>
    <row r="29" spans="1:23" x14ac:dyDescent="0.25">
      <c r="L29" s="182" t="s">
        <v>20</v>
      </c>
      <c r="M29" s="183"/>
      <c r="N29" s="184"/>
      <c r="O29" s="108"/>
      <c r="P29" s="108"/>
      <c r="Q29" s="63">
        <f>P29-O29</f>
        <v>0</v>
      </c>
      <c r="R29" s="10"/>
      <c r="U29" s="5"/>
    </row>
    <row r="30" spans="1:23" ht="14.25" customHeight="1" x14ac:dyDescent="0.25">
      <c r="B30" s="1"/>
      <c r="C30" s="1"/>
      <c r="L30" s="182" t="s">
        <v>21</v>
      </c>
      <c r="M30" s="183"/>
      <c r="N30" s="184"/>
      <c r="O30" s="108"/>
      <c r="P30" s="108"/>
      <c r="Q30" s="63">
        <f>P30-O30</f>
        <v>0</v>
      </c>
      <c r="R30" s="10"/>
      <c r="U30" s="5"/>
    </row>
    <row r="31" spans="1:23" ht="36.75" customHeight="1" x14ac:dyDescent="0.25">
      <c r="B31" s="218" t="s">
        <v>60</v>
      </c>
      <c r="C31" s="219"/>
      <c r="D31" s="220"/>
      <c r="E31" s="220"/>
      <c r="F31" s="220"/>
      <c r="G31" s="221"/>
      <c r="H31" s="61"/>
      <c r="I31" s="61"/>
      <c r="J31" s="61"/>
      <c r="S31" s="5"/>
      <c r="T31" s="5"/>
      <c r="U31" s="5"/>
    </row>
    <row r="32" spans="1:23" x14ac:dyDescent="0.25">
      <c r="B32" s="67"/>
      <c r="C32" s="67"/>
      <c r="D32" s="67"/>
      <c r="N32" s="5" t="s">
        <v>22</v>
      </c>
      <c r="O32" s="109"/>
      <c r="P32" s="109"/>
      <c r="Q32" s="109"/>
      <c r="R32" s="109"/>
      <c r="S32" s="109"/>
      <c r="T32" s="109"/>
      <c r="U32" s="109"/>
    </row>
    <row r="33" spans="1:21" x14ac:dyDescent="0.25">
      <c r="B33" s="67"/>
      <c r="C33" s="67"/>
      <c r="D33" s="68"/>
      <c r="N33" s="5" t="s">
        <v>23</v>
      </c>
      <c r="O33" s="109"/>
      <c r="P33" s="109"/>
      <c r="Q33" s="109"/>
      <c r="R33" s="109"/>
      <c r="S33" s="109"/>
      <c r="T33" s="109"/>
      <c r="U33" s="109"/>
    </row>
    <row r="34" spans="1:21" x14ac:dyDescent="0.25">
      <c r="B34" s="69"/>
      <c r="C34" s="69"/>
      <c r="D34" s="70"/>
      <c r="N34" s="5" t="s">
        <v>24</v>
      </c>
      <c r="O34" s="109"/>
      <c r="P34" s="109"/>
      <c r="Q34" s="109"/>
      <c r="R34" s="109"/>
      <c r="S34" s="109"/>
      <c r="T34" s="109"/>
      <c r="U34" s="109"/>
    </row>
    <row r="35" spans="1:21" x14ac:dyDescent="0.25">
      <c r="B35" s="69"/>
      <c r="C35" s="69"/>
      <c r="D35" s="70"/>
      <c r="O35" s="109"/>
      <c r="P35" s="109"/>
      <c r="Q35" s="109"/>
      <c r="R35" s="109"/>
      <c r="S35" s="109"/>
      <c r="T35" s="109"/>
      <c r="U35" s="109"/>
    </row>
    <row r="36" spans="1:21" x14ac:dyDescent="0.25">
      <c r="B36" s="69"/>
      <c r="C36" s="69"/>
      <c r="E36" s="71"/>
      <c r="F36" s="72"/>
      <c r="G36" s="73"/>
      <c r="H36" s="74"/>
      <c r="I36" s="75"/>
      <c r="J36" s="75"/>
      <c r="O36" s="109"/>
      <c r="P36" s="109"/>
      <c r="Q36" s="109"/>
      <c r="R36" s="109"/>
      <c r="S36" s="109"/>
      <c r="T36" s="109"/>
      <c r="U36" s="109"/>
    </row>
    <row r="37" spans="1:21" x14ac:dyDescent="0.25">
      <c r="B37" s="69"/>
      <c r="C37" s="69"/>
      <c r="E37" s="76"/>
      <c r="F37" s="76"/>
      <c r="G37" s="76"/>
      <c r="H37" s="76"/>
      <c r="I37" s="76"/>
      <c r="J37" s="76"/>
      <c r="S37" s="5"/>
      <c r="T37" s="5"/>
      <c r="U37" s="5"/>
    </row>
    <row r="38" spans="1:21" ht="16.5" thickBot="1" x14ac:dyDescent="0.3">
      <c r="B38" s="69"/>
      <c r="C38" s="69"/>
      <c r="E38" s="67"/>
      <c r="F38" s="67"/>
      <c r="G38" s="67"/>
      <c r="H38" s="67"/>
      <c r="I38" s="67"/>
      <c r="J38" s="67"/>
      <c r="S38" s="77"/>
      <c r="T38" s="77"/>
      <c r="U38" s="5"/>
    </row>
    <row r="39" spans="1:21" ht="31.5" customHeight="1" thickBot="1" x14ac:dyDescent="0.35">
      <c r="B39" s="78" t="s">
        <v>71</v>
      </c>
      <c r="C39" s="70"/>
      <c r="D39" s="3" t="s">
        <v>68</v>
      </c>
      <c r="E39" s="4">
        <f>E1</f>
        <v>0</v>
      </c>
      <c r="F39" s="67"/>
      <c r="G39" s="67"/>
      <c r="H39" s="67"/>
      <c r="I39" s="67"/>
      <c r="J39" s="67"/>
      <c r="R39" s="79"/>
      <c r="S39" s="77"/>
      <c r="T39" s="77"/>
      <c r="U39" s="5"/>
    </row>
    <row r="40" spans="1:21" x14ac:dyDescent="0.25">
      <c r="B40" s="70"/>
      <c r="C40" s="70"/>
      <c r="E40" s="80"/>
      <c r="F40" s="81"/>
      <c r="G40" s="82"/>
      <c r="H40" s="83"/>
      <c r="I40" s="84"/>
      <c r="J40" s="84"/>
      <c r="R40" s="79"/>
    </row>
    <row r="41" spans="1:21" ht="30.75" customHeight="1" x14ac:dyDescent="0.25">
      <c r="A41" s="189" t="s">
        <v>2</v>
      </c>
      <c r="B41" s="190" t="s">
        <v>84</v>
      </c>
      <c r="C41" s="190" t="s">
        <v>81</v>
      </c>
      <c r="D41" s="152" t="s">
        <v>38</v>
      </c>
      <c r="E41" s="152" t="s">
        <v>76</v>
      </c>
      <c r="F41" s="157" t="s">
        <v>63</v>
      </c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</row>
    <row r="42" spans="1:21" ht="48" customHeight="1" x14ac:dyDescent="0.25">
      <c r="A42" s="189"/>
      <c r="B42" s="191"/>
      <c r="C42" s="191"/>
      <c r="D42" s="152"/>
      <c r="E42" s="152"/>
      <c r="F42" s="18" t="s">
        <v>39</v>
      </c>
      <c r="G42" s="18" t="s">
        <v>40</v>
      </c>
      <c r="H42" s="18" t="s">
        <v>41</v>
      </c>
      <c r="I42" s="18" t="s">
        <v>42</v>
      </c>
      <c r="J42" s="18" t="s">
        <v>62</v>
      </c>
      <c r="K42" s="19" t="s">
        <v>43</v>
      </c>
      <c r="L42" s="18" t="s">
        <v>44</v>
      </c>
      <c r="M42" s="18" t="s">
        <v>45</v>
      </c>
      <c r="N42" s="20" t="s">
        <v>46</v>
      </c>
      <c r="O42" s="18" t="s">
        <v>47</v>
      </c>
      <c r="P42" s="18" t="s">
        <v>4</v>
      </c>
      <c r="Q42" s="20" t="s">
        <v>48</v>
      </c>
      <c r="S42" s="59" t="s">
        <v>15</v>
      </c>
    </row>
    <row r="43" spans="1:21" ht="21.95" customHeight="1" x14ac:dyDescent="0.25">
      <c r="A43" s="128" t="s">
        <v>72</v>
      </c>
      <c r="B43" s="129" t="s">
        <v>66</v>
      </c>
      <c r="C43" s="98" t="s">
        <v>82</v>
      </c>
      <c r="D43" s="114"/>
      <c r="E43" s="87">
        <f>SUM(N43,Q43)</f>
        <v>0</v>
      </c>
      <c r="F43" s="114"/>
      <c r="G43" s="114"/>
      <c r="H43" s="114"/>
      <c r="I43" s="114"/>
      <c r="J43" s="114"/>
      <c r="K43" s="118"/>
      <c r="L43" s="114"/>
      <c r="M43" s="114"/>
      <c r="N43" s="87">
        <f>SUM(F43:M43)</f>
        <v>0</v>
      </c>
      <c r="O43" s="114"/>
      <c r="P43" s="114"/>
      <c r="Q43" s="88">
        <f>SUM(O43:P43)</f>
        <v>0</v>
      </c>
      <c r="S43" s="223" t="s">
        <v>111</v>
      </c>
      <c r="T43" s="192"/>
      <c r="U43" s="193"/>
    </row>
    <row r="44" spans="1:21" ht="21.95" customHeight="1" x14ac:dyDescent="0.25">
      <c r="A44" s="124" t="s">
        <v>73</v>
      </c>
      <c r="B44" s="130" t="s">
        <v>67</v>
      </c>
      <c r="C44" s="99" t="s">
        <v>82</v>
      </c>
      <c r="D44" s="115"/>
      <c r="E44" s="90">
        <f>SUM(N44,Q44)</f>
        <v>0</v>
      </c>
      <c r="F44" s="115"/>
      <c r="G44" s="115"/>
      <c r="H44" s="115"/>
      <c r="I44" s="115"/>
      <c r="J44" s="115"/>
      <c r="K44" s="119"/>
      <c r="L44" s="115"/>
      <c r="M44" s="115"/>
      <c r="N44" s="90">
        <f>SUM(F44:M44)</f>
        <v>0</v>
      </c>
      <c r="O44" s="115"/>
      <c r="P44" s="115"/>
      <c r="Q44" s="91">
        <f>SUM(O44:P44)</f>
        <v>0</v>
      </c>
      <c r="S44" s="194"/>
      <c r="T44" s="195"/>
      <c r="U44" s="196"/>
    </row>
    <row r="45" spans="1:21" ht="21.95" customHeight="1" x14ac:dyDescent="0.25">
      <c r="A45" s="126" t="s">
        <v>77</v>
      </c>
      <c r="B45" s="138" t="s">
        <v>6</v>
      </c>
      <c r="C45" s="139" t="s">
        <v>65</v>
      </c>
      <c r="D45" s="127"/>
      <c r="E45" s="94">
        <f>SUM(N45,Q45)</f>
        <v>0</v>
      </c>
      <c r="F45" s="110"/>
      <c r="G45" s="110"/>
      <c r="H45" s="110"/>
      <c r="I45" s="110"/>
      <c r="J45" s="110"/>
      <c r="K45" s="110"/>
      <c r="L45" s="110"/>
      <c r="M45" s="110"/>
      <c r="N45" s="92">
        <f>SUM(F45:M45)</f>
        <v>0</v>
      </c>
      <c r="O45" s="110"/>
      <c r="P45" s="110"/>
      <c r="Q45" s="93">
        <f>SUM(O45:P45)</f>
        <v>0</v>
      </c>
      <c r="S45" s="197" t="s">
        <v>83</v>
      </c>
      <c r="T45" s="198"/>
      <c r="U45" s="199"/>
    </row>
    <row r="46" spans="1:21" ht="21.95" customHeight="1" x14ac:dyDescent="0.25">
      <c r="A46" s="123" t="s">
        <v>78</v>
      </c>
      <c r="B46" s="140" t="s">
        <v>64</v>
      </c>
      <c r="C46" s="141" t="s">
        <v>65</v>
      </c>
      <c r="D46" s="113"/>
      <c r="E46" s="94">
        <f>SUM(N46,Q46)</f>
        <v>0</v>
      </c>
      <c r="F46" s="112"/>
      <c r="G46" s="112"/>
      <c r="H46" s="112"/>
      <c r="I46" s="112"/>
      <c r="J46" s="112"/>
      <c r="K46" s="112"/>
      <c r="L46" s="112"/>
      <c r="M46" s="112"/>
      <c r="N46" s="94">
        <f>SUM(F46:M46)</f>
        <v>0</v>
      </c>
      <c r="O46" s="112"/>
      <c r="P46" s="112"/>
      <c r="Q46" s="95">
        <f>SUM(O46:P46)</f>
        <v>0</v>
      </c>
      <c r="S46" s="200"/>
      <c r="T46" s="201"/>
      <c r="U46" s="202"/>
    </row>
    <row r="47" spans="1:21" ht="21.95" customHeight="1" x14ac:dyDescent="0.25">
      <c r="A47" s="123" t="s">
        <v>74</v>
      </c>
      <c r="B47" s="122" t="s">
        <v>6</v>
      </c>
      <c r="C47" s="111">
        <v>33052</v>
      </c>
      <c r="D47" s="112"/>
      <c r="E47" s="94">
        <f t="shared" ref="E47:E60" si="9">SUM(N47,Q47)</f>
        <v>0</v>
      </c>
      <c r="F47" s="112"/>
      <c r="G47" s="112"/>
      <c r="H47" s="112"/>
      <c r="I47" s="112"/>
      <c r="J47" s="112"/>
      <c r="K47" s="116"/>
      <c r="L47" s="112"/>
      <c r="M47" s="112"/>
      <c r="N47" s="94">
        <f t="shared" ref="N47:N60" si="10">SUM(F47:M47)</f>
        <v>0</v>
      </c>
      <c r="O47" s="112"/>
      <c r="P47" s="112"/>
      <c r="Q47" s="95">
        <f t="shared" ref="Q47:Q60" si="11">SUM(O47:P47)</f>
        <v>0</v>
      </c>
      <c r="S47" s="203" t="s">
        <v>69</v>
      </c>
      <c r="T47" s="204"/>
      <c r="U47" s="205"/>
    </row>
    <row r="48" spans="1:21" ht="21.95" customHeight="1" x14ac:dyDescent="0.25">
      <c r="A48" s="123" t="s">
        <v>74</v>
      </c>
      <c r="B48" s="122" t="s">
        <v>64</v>
      </c>
      <c r="C48" s="111">
        <v>33052</v>
      </c>
      <c r="D48" s="112"/>
      <c r="E48" s="94">
        <f t="shared" si="9"/>
        <v>0</v>
      </c>
      <c r="F48" s="112"/>
      <c r="G48" s="112"/>
      <c r="H48" s="112"/>
      <c r="I48" s="112"/>
      <c r="J48" s="112"/>
      <c r="K48" s="116"/>
      <c r="L48" s="112"/>
      <c r="M48" s="112"/>
      <c r="N48" s="94">
        <f t="shared" si="10"/>
        <v>0</v>
      </c>
      <c r="O48" s="112"/>
      <c r="P48" s="112"/>
      <c r="Q48" s="95">
        <f t="shared" si="11"/>
        <v>0</v>
      </c>
      <c r="S48" s="206"/>
      <c r="T48" s="207"/>
      <c r="U48" s="208"/>
    </row>
    <row r="49" spans="1:21" ht="21.95" customHeight="1" x14ac:dyDescent="0.25">
      <c r="A49" s="123" t="s">
        <v>74</v>
      </c>
      <c r="B49" s="122" t="s">
        <v>6</v>
      </c>
      <c r="C49" s="111">
        <v>33051</v>
      </c>
      <c r="D49" s="112"/>
      <c r="E49" s="94">
        <f t="shared" si="9"/>
        <v>0</v>
      </c>
      <c r="F49" s="112"/>
      <c r="G49" s="112"/>
      <c r="H49" s="112"/>
      <c r="I49" s="112"/>
      <c r="J49" s="112"/>
      <c r="K49" s="112"/>
      <c r="L49" s="112"/>
      <c r="M49" s="112"/>
      <c r="N49" s="94">
        <f t="shared" si="10"/>
        <v>0</v>
      </c>
      <c r="O49" s="112"/>
      <c r="P49" s="112"/>
      <c r="Q49" s="95">
        <f t="shared" si="11"/>
        <v>0</v>
      </c>
      <c r="S49" s="206"/>
      <c r="T49" s="207"/>
      <c r="U49" s="208"/>
    </row>
    <row r="50" spans="1:21" ht="21.95" customHeight="1" x14ac:dyDescent="0.25">
      <c r="A50" s="123" t="s">
        <v>74</v>
      </c>
      <c r="B50" s="122" t="s">
        <v>6</v>
      </c>
      <c r="C50" s="111">
        <v>33457</v>
      </c>
      <c r="D50" s="112"/>
      <c r="E50" s="94">
        <f t="shared" si="9"/>
        <v>0</v>
      </c>
      <c r="F50" s="112"/>
      <c r="G50" s="112"/>
      <c r="H50" s="112"/>
      <c r="I50" s="112"/>
      <c r="J50" s="112"/>
      <c r="K50" s="112"/>
      <c r="L50" s="112"/>
      <c r="M50" s="112"/>
      <c r="N50" s="94">
        <f t="shared" si="10"/>
        <v>0</v>
      </c>
      <c r="O50" s="112"/>
      <c r="P50" s="112"/>
      <c r="Q50" s="95">
        <f t="shared" si="11"/>
        <v>0</v>
      </c>
      <c r="S50" s="206"/>
      <c r="T50" s="207"/>
      <c r="U50" s="208"/>
    </row>
    <row r="51" spans="1:21" ht="21.95" customHeight="1" x14ac:dyDescent="0.25">
      <c r="A51" s="123" t="s">
        <v>74</v>
      </c>
      <c r="B51" s="122" t="s">
        <v>6</v>
      </c>
      <c r="C51" s="111">
        <v>33049</v>
      </c>
      <c r="D51" s="112"/>
      <c r="E51" s="94">
        <f t="shared" si="9"/>
        <v>0</v>
      </c>
      <c r="F51" s="112"/>
      <c r="G51" s="112"/>
      <c r="H51" s="112"/>
      <c r="I51" s="112"/>
      <c r="J51" s="112"/>
      <c r="K51" s="112"/>
      <c r="L51" s="112"/>
      <c r="M51" s="112"/>
      <c r="N51" s="94">
        <f t="shared" si="10"/>
        <v>0</v>
      </c>
      <c r="O51" s="112"/>
      <c r="P51" s="112"/>
      <c r="Q51" s="95">
        <f t="shared" si="11"/>
        <v>0</v>
      </c>
      <c r="S51" s="206"/>
      <c r="T51" s="207"/>
      <c r="U51" s="208"/>
    </row>
    <row r="52" spans="1:21" ht="21.95" customHeight="1" x14ac:dyDescent="0.25">
      <c r="A52" s="123" t="s">
        <v>74</v>
      </c>
      <c r="B52" s="122" t="s">
        <v>6</v>
      </c>
      <c r="C52" s="111"/>
      <c r="D52" s="112"/>
      <c r="E52" s="94">
        <f t="shared" si="9"/>
        <v>0</v>
      </c>
      <c r="F52" s="112"/>
      <c r="G52" s="112"/>
      <c r="H52" s="112"/>
      <c r="I52" s="112"/>
      <c r="J52" s="112"/>
      <c r="K52" s="112"/>
      <c r="L52" s="112"/>
      <c r="M52" s="112"/>
      <c r="N52" s="94">
        <f t="shared" si="10"/>
        <v>0</v>
      </c>
      <c r="O52" s="112"/>
      <c r="P52" s="112"/>
      <c r="Q52" s="95">
        <f t="shared" si="11"/>
        <v>0</v>
      </c>
      <c r="S52" s="206"/>
      <c r="T52" s="207"/>
      <c r="U52" s="208"/>
    </row>
    <row r="53" spans="1:21" ht="21.95" customHeight="1" x14ac:dyDescent="0.25">
      <c r="A53" s="123" t="s">
        <v>74</v>
      </c>
      <c r="B53" s="122" t="s">
        <v>6</v>
      </c>
      <c r="C53" s="111"/>
      <c r="D53" s="112"/>
      <c r="E53" s="94">
        <f t="shared" si="9"/>
        <v>0</v>
      </c>
      <c r="F53" s="112"/>
      <c r="G53" s="112"/>
      <c r="H53" s="112"/>
      <c r="I53" s="112"/>
      <c r="J53" s="112"/>
      <c r="K53" s="116"/>
      <c r="L53" s="112"/>
      <c r="M53" s="112"/>
      <c r="N53" s="94">
        <f t="shared" si="10"/>
        <v>0</v>
      </c>
      <c r="O53" s="112"/>
      <c r="P53" s="112"/>
      <c r="Q53" s="95">
        <f t="shared" si="11"/>
        <v>0</v>
      </c>
      <c r="S53" s="206"/>
      <c r="T53" s="207"/>
      <c r="U53" s="208"/>
    </row>
    <row r="54" spans="1:21" ht="21.95" customHeight="1" x14ac:dyDescent="0.25">
      <c r="A54" s="123" t="s">
        <v>74</v>
      </c>
      <c r="B54" s="122" t="s">
        <v>64</v>
      </c>
      <c r="C54" s="111"/>
      <c r="D54" s="112"/>
      <c r="E54" s="94">
        <f t="shared" si="9"/>
        <v>0</v>
      </c>
      <c r="F54" s="112"/>
      <c r="G54" s="112"/>
      <c r="H54" s="112"/>
      <c r="I54" s="112"/>
      <c r="J54" s="112"/>
      <c r="K54" s="116"/>
      <c r="L54" s="112"/>
      <c r="M54" s="112"/>
      <c r="N54" s="94">
        <f t="shared" si="10"/>
        <v>0</v>
      </c>
      <c r="O54" s="112"/>
      <c r="P54" s="112"/>
      <c r="Q54" s="95">
        <f t="shared" si="11"/>
        <v>0</v>
      </c>
      <c r="S54" s="206"/>
      <c r="T54" s="207"/>
      <c r="U54" s="208"/>
    </row>
    <row r="55" spans="1:21" ht="21.95" customHeight="1" x14ac:dyDescent="0.25">
      <c r="A55" s="123" t="s">
        <v>74</v>
      </c>
      <c r="B55" s="122" t="s">
        <v>6</v>
      </c>
      <c r="C55" s="111"/>
      <c r="D55" s="112"/>
      <c r="E55" s="94">
        <f t="shared" si="9"/>
        <v>0</v>
      </c>
      <c r="F55" s="112"/>
      <c r="G55" s="112"/>
      <c r="H55" s="112"/>
      <c r="I55" s="112"/>
      <c r="J55" s="112"/>
      <c r="K55" s="116"/>
      <c r="L55" s="112"/>
      <c r="M55" s="112"/>
      <c r="N55" s="94">
        <f t="shared" si="10"/>
        <v>0</v>
      </c>
      <c r="O55" s="112"/>
      <c r="P55" s="112"/>
      <c r="Q55" s="95">
        <f t="shared" si="11"/>
        <v>0</v>
      </c>
      <c r="S55" s="206"/>
      <c r="T55" s="207"/>
      <c r="U55" s="208"/>
    </row>
    <row r="56" spans="1:21" ht="21.95" customHeight="1" x14ac:dyDescent="0.25">
      <c r="A56" s="123" t="s">
        <v>74</v>
      </c>
      <c r="B56" s="122" t="s">
        <v>64</v>
      </c>
      <c r="C56" s="111"/>
      <c r="D56" s="112"/>
      <c r="E56" s="94">
        <f t="shared" si="9"/>
        <v>0</v>
      </c>
      <c r="F56" s="112"/>
      <c r="G56" s="112"/>
      <c r="H56" s="112"/>
      <c r="I56" s="112"/>
      <c r="J56" s="112"/>
      <c r="K56" s="116"/>
      <c r="L56" s="112"/>
      <c r="M56" s="112"/>
      <c r="N56" s="94">
        <f t="shared" si="10"/>
        <v>0</v>
      </c>
      <c r="O56" s="112"/>
      <c r="P56" s="112"/>
      <c r="Q56" s="95">
        <f t="shared" si="11"/>
        <v>0</v>
      </c>
      <c r="S56" s="206"/>
      <c r="T56" s="207"/>
      <c r="U56" s="208"/>
    </row>
    <row r="57" spans="1:21" ht="21.95" customHeight="1" x14ac:dyDescent="0.25">
      <c r="A57" s="123" t="s">
        <v>74</v>
      </c>
      <c r="B57" s="122" t="s">
        <v>6</v>
      </c>
      <c r="C57" s="111"/>
      <c r="D57" s="112"/>
      <c r="E57" s="94">
        <f t="shared" si="9"/>
        <v>0</v>
      </c>
      <c r="F57" s="112"/>
      <c r="G57" s="112"/>
      <c r="H57" s="112"/>
      <c r="I57" s="112"/>
      <c r="J57" s="112"/>
      <c r="K57" s="116"/>
      <c r="L57" s="112"/>
      <c r="M57" s="112"/>
      <c r="N57" s="94">
        <f t="shared" si="10"/>
        <v>0</v>
      </c>
      <c r="O57" s="112"/>
      <c r="P57" s="112"/>
      <c r="Q57" s="95">
        <f t="shared" si="11"/>
        <v>0</v>
      </c>
      <c r="S57" s="206"/>
      <c r="T57" s="207"/>
      <c r="U57" s="208"/>
    </row>
    <row r="58" spans="1:21" ht="21.95" customHeight="1" x14ac:dyDescent="0.25">
      <c r="A58" s="123" t="s">
        <v>74</v>
      </c>
      <c r="B58" s="122" t="s">
        <v>64</v>
      </c>
      <c r="C58" s="111"/>
      <c r="D58" s="112"/>
      <c r="E58" s="94">
        <f t="shared" si="9"/>
        <v>0</v>
      </c>
      <c r="F58" s="112"/>
      <c r="G58" s="112"/>
      <c r="H58" s="112"/>
      <c r="I58" s="112"/>
      <c r="J58" s="112"/>
      <c r="K58" s="116"/>
      <c r="L58" s="112"/>
      <c r="M58" s="112"/>
      <c r="N58" s="94">
        <f t="shared" si="10"/>
        <v>0</v>
      </c>
      <c r="O58" s="112"/>
      <c r="P58" s="112"/>
      <c r="Q58" s="95">
        <f t="shared" si="11"/>
        <v>0</v>
      </c>
      <c r="S58" s="206"/>
      <c r="T58" s="207"/>
      <c r="U58" s="208"/>
    </row>
    <row r="59" spans="1:21" ht="21.95" customHeight="1" x14ac:dyDescent="0.25">
      <c r="A59" s="123" t="s">
        <v>74</v>
      </c>
      <c r="B59" s="122" t="s">
        <v>6</v>
      </c>
      <c r="C59" s="111"/>
      <c r="D59" s="112"/>
      <c r="E59" s="94">
        <f t="shared" si="9"/>
        <v>0</v>
      </c>
      <c r="F59" s="112"/>
      <c r="G59" s="112"/>
      <c r="H59" s="112"/>
      <c r="I59" s="112"/>
      <c r="J59" s="112"/>
      <c r="K59" s="116"/>
      <c r="L59" s="112"/>
      <c r="M59" s="112"/>
      <c r="N59" s="94">
        <f t="shared" si="10"/>
        <v>0</v>
      </c>
      <c r="O59" s="112"/>
      <c r="P59" s="112"/>
      <c r="Q59" s="95">
        <f t="shared" si="11"/>
        <v>0</v>
      </c>
      <c r="S59" s="206"/>
      <c r="T59" s="207"/>
      <c r="U59" s="208"/>
    </row>
    <row r="60" spans="1:21" ht="21.95" customHeight="1" x14ac:dyDescent="0.25">
      <c r="A60" s="131" t="s">
        <v>74</v>
      </c>
      <c r="B60" s="132" t="s">
        <v>64</v>
      </c>
      <c r="C60" s="133"/>
      <c r="D60" s="117"/>
      <c r="E60" s="96">
        <f t="shared" si="9"/>
        <v>0</v>
      </c>
      <c r="F60" s="117"/>
      <c r="G60" s="117"/>
      <c r="H60" s="117"/>
      <c r="I60" s="117"/>
      <c r="J60" s="117"/>
      <c r="K60" s="134"/>
      <c r="L60" s="117"/>
      <c r="M60" s="117"/>
      <c r="N60" s="96">
        <f t="shared" si="10"/>
        <v>0</v>
      </c>
      <c r="O60" s="117"/>
      <c r="P60" s="117"/>
      <c r="Q60" s="97">
        <f t="shared" si="11"/>
        <v>0</v>
      </c>
      <c r="S60" s="209"/>
      <c r="T60" s="210"/>
      <c r="U60" s="211"/>
    </row>
    <row r="61" spans="1:21" ht="21.95" customHeight="1" x14ac:dyDescent="0.25">
      <c r="A61" s="128" t="s">
        <v>79</v>
      </c>
      <c r="B61" s="135" t="s">
        <v>6</v>
      </c>
      <c r="C61" s="86">
        <v>33353</v>
      </c>
      <c r="D61" s="136">
        <f>D43-SUMIFS(D$45:D$60,$B$45:$B$60,$B61)</f>
        <v>0</v>
      </c>
      <c r="E61" s="87">
        <f>SUM(N61,Q61)</f>
        <v>0</v>
      </c>
      <c r="F61" s="136">
        <f t="shared" ref="F61:M61" si="12">F43-SUMIFS(F$45:F$60,$B$45:$B$60,$B61)</f>
        <v>0</v>
      </c>
      <c r="G61" s="136">
        <f t="shared" si="12"/>
        <v>0</v>
      </c>
      <c r="H61" s="136">
        <f t="shared" si="12"/>
        <v>0</v>
      </c>
      <c r="I61" s="136">
        <f t="shared" si="12"/>
        <v>0</v>
      </c>
      <c r="J61" s="136">
        <f t="shared" si="12"/>
        <v>0</v>
      </c>
      <c r="K61" s="136">
        <f t="shared" si="12"/>
        <v>0</v>
      </c>
      <c r="L61" s="136">
        <f t="shared" si="12"/>
        <v>0</v>
      </c>
      <c r="M61" s="136">
        <f t="shared" si="12"/>
        <v>0</v>
      </c>
      <c r="N61" s="87">
        <f>SUM(F61:M61)</f>
        <v>0</v>
      </c>
      <c r="O61" s="136">
        <f>O43-SUMIFS(O$45:O$60,$B$45:$B$60,$B61)</f>
        <v>0</v>
      </c>
      <c r="P61" s="136">
        <f t="shared" ref="P61" si="13">P43-SUMIFS(P$45:P$60,$B$45:$B$60,$B61)</f>
        <v>0</v>
      </c>
      <c r="Q61" s="88">
        <f>SUM(O61:P61)</f>
        <v>0</v>
      </c>
      <c r="S61" s="212" t="s">
        <v>70</v>
      </c>
      <c r="T61" s="213"/>
      <c r="U61" s="214"/>
    </row>
    <row r="62" spans="1:21" ht="21.95" customHeight="1" x14ac:dyDescent="0.25">
      <c r="A62" s="124" t="s">
        <v>80</v>
      </c>
      <c r="B62" s="125" t="s">
        <v>64</v>
      </c>
      <c r="C62" s="89">
        <v>33353</v>
      </c>
      <c r="D62" s="137">
        <f>D44-SUMIFS(D$45:D$60,$B$45:$B$60,$B62)</f>
        <v>0</v>
      </c>
      <c r="E62" s="90">
        <f>SUM(N62,Q62)</f>
        <v>0</v>
      </c>
      <c r="F62" s="137">
        <f t="shared" ref="F62:M62" si="14">F44-SUMIFS(F$45:F$60,$B$45:$B$60,$B62)</f>
        <v>0</v>
      </c>
      <c r="G62" s="137">
        <f t="shared" si="14"/>
        <v>0</v>
      </c>
      <c r="H62" s="137">
        <f t="shared" si="14"/>
        <v>0</v>
      </c>
      <c r="I62" s="137">
        <f t="shared" si="14"/>
        <v>0</v>
      </c>
      <c r="J62" s="137">
        <f t="shared" si="14"/>
        <v>0</v>
      </c>
      <c r="K62" s="137">
        <f t="shared" si="14"/>
        <v>0</v>
      </c>
      <c r="L62" s="137">
        <f t="shared" si="14"/>
        <v>0</v>
      </c>
      <c r="M62" s="137">
        <f t="shared" si="14"/>
        <v>0</v>
      </c>
      <c r="N62" s="90">
        <f>SUM(F62:M62)</f>
        <v>0</v>
      </c>
      <c r="O62" s="137">
        <f t="shared" ref="O62" si="15">O44-SUMIFS(O$45:O$60,$B$45:$B$60,$B62)</f>
        <v>0</v>
      </c>
      <c r="P62" s="137">
        <f>P44-SUMIFS(P$45:P$60,$B$45:$B$60,$B62)</f>
        <v>0</v>
      </c>
      <c r="Q62" s="91">
        <f>SUM(O62:P62)</f>
        <v>0</v>
      </c>
      <c r="S62" s="215"/>
      <c r="T62" s="216"/>
      <c r="U62" s="217"/>
    </row>
  </sheetData>
  <sheetProtection password="CC33" sheet="1" objects="1" scenarios="1"/>
  <mergeCells count="51">
    <mergeCell ref="S43:U44"/>
    <mergeCell ref="S45:U46"/>
    <mergeCell ref="S47:U60"/>
    <mergeCell ref="S61:U62"/>
    <mergeCell ref="B31:G31"/>
    <mergeCell ref="F41:Q41"/>
    <mergeCell ref="A41:A42"/>
    <mergeCell ref="B41:B42"/>
    <mergeCell ref="C41:C42"/>
    <mergeCell ref="D41:D42"/>
    <mergeCell ref="E41:E42"/>
    <mergeCell ref="L30:N30"/>
    <mergeCell ref="A20:A22"/>
    <mergeCell ref="B20:C21"/>
    <mergeCell ref="E20:N20"/>
    <mergeCell ref="E21:O21"/>
    <mergeCell ref="B22:C22"/>
    <mergeCell ref="L25:N25"/>
    <mergeCell ref="L26:N26"/>
    <mergeCell ref="L27:N27"/>
    <mergeCell ref="L28:N28"/>
    <mergeCell ref="L29:N29"/>
    <mergeCell ref="A12:A13"/>
    <mergeCell ref="B12:C13"/>
    <mergeCell ref="E12:N12"/>
    <mergeCell ref="E13:O13"/>
    <mergeCell ref="R22:U22"/>
    <mergeCell ref="B15:R15"/>
    <mergeCell ref="B16:C16"/>
    <mergeCell ref="B17:C17"/>
    <mergeCell ref="A18:A19"/>
    <mergeCell ref="B18:C18"/>
    <mergeCell ref="D18:P18"/>
    <mergeCell ref="R18:U18"/>
    <mergeCell ref="B19:C19"/>
    <mergeCell ref="D19:P19"/>
    <mergeCell ref="B14:C14"/>
    <mergeCell ref="E14:R14"/>
    <mergeCell ref="S4:U4"/>
    <mergeCell ref="B6:C6"/>
    <mergeCell ref="B7:C7"/>
    <mergeCell ref="B8:C8"/>
    <mergeCell ref="B9:C9"/>
    <mergeCell ref="B10:C10"/>
    <mergeCell ref="R4:R5"/>
    <mergeCell ref="B11:C11"/>
    <mergeCell ref="A4:A5"/>
    <mergeCell ref="B4:C5"/>
    <mergeCell ref="D4:D5"/>
    <mergeCell ref="E4:E5"/>
    <mergeCell ref="F4:Q4"/>
  </mergeCells>
  <printOptions horizontalCentered="1"/>
  <pageMargins left="0" right="0" top="0.59055118110236227" bottom="0" header="0.19685039370078741" footer="0"/>
  <pageSetup paperSize="9" scale="65" orientation="landscape" r:id="rId1"/>
  <headerFooter alignWithMargins="0">
    <oddHeader>&amp;R&amp;"-,Kurzíva"&amp;11&amp;UPříloha č. 5
Rozpis rozpočtu přímých výdajů na vzdělávání - Finanční rozvaha</oddHead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W62"/>
  <sheetViews>
    <sheetView tabSelected="1" zoomScale="75" zoomScaleNormal="7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.75" x14ac:dyDescent="0.25"/>
  <cols>
    <col min="1" max="1" width="4.42578125" style="1" bestFit="1" customWidth="1"/>
    <col min="2" max="2" width="26.140625" style="5" customWidth="1"/>
    <col min="3" max="3" width="10.42578125" style="5" customWidth="1"/>
    <col min="4" max="4" width="9.5703125" style="5" customWidth="1"/>
    <col min="5" max="5" width="12.140625" style="5" customWidth="1"/>
    <col min="6" max="6" width="11.42578125" style="5" customWidth="1"/>
    <col min="7" max="7" width="11.5703125" style="5" customWidth="1"/>
    <col min="8" max="8" width="9.7109375" style="5" customWidth="1"/>
    <col min="9" max="9" width="9.42578125" style="5" customWidth="1"/>
    <col min="10" max="10" width="8.7109375" style="5" customWidth="1"/>
    <col min="11" max="11" width="9.7109375" style="6" customWidth="1"/>
    <col min="12" max="12" width="9.7109375" style="5" customWidth="1"/>
    <col min="13" max="13" width="8.7109375" style="5" customWidth="1"/>
    <col min="14" max="14" width="12.28515625" style="5" customWidth="1"/>
    <col min="15" max="16" width="9.7109375" style="5" customWidth="1"/>
    <col min="17" max="17" width="11.28515625" style="5" customWidth="1"/>
    <col min="18" max="18" width="10.7109375" style="5" customWidth="1"/>
    <col min="19" max="19" width="10.7109375" style="10" customWidth="1"/>
    <col min="20" max="20" width="6.5703125" style="10" customWidth="1"/>
    <col min="21" max="21" width="12.5703125" style="10" customWidth="1"/>
    <col min="22" max="16384" width="9.140625" style="5"/>
  </cols>
  <sheetData>
    <row r="1" spans="1:23" ht="31.5" customHeight="1" thickBot="1" x14ac:dyDescent="0.4">
      <c r="B1" s="2" t="s">
        <v>0</v>
      </c>
      <c r="C1" s="2"/>
      <c r="D1" s="3" t="s">
        <v>68</v>
      </c>
      <c r="E1" s="100">
        <v>1111</v>
      </c>
      <c r="H1" s="102" t="s">
        <v>1</v>
      </c>
      <c r="Q1" s="7"/>
      <c r="R1" s="8"/>
      <c r="S1" s="9"/>
    </row>
    <row r="2" spans="1:23" ht="31.5" customHeight="1" x14ac:dyDescent="0.3">
      <c r="A2" s="11"/>
      <c r="B2" s="101" t="s">
        <v>34</v>
      </c>
      <c r="C2" s="12"/>
      <c r="I2" s="10"/>
      <c r="J2" s="10"/>
      <c r="K2" s="13"/>
      <c r="L2" s="10"/>
      <c r="N2" s="14"/>
      <c r="Q2" s="7"/>
      <c r="R2" s="76"/>
      <c r="S2" s="120"/>
      <c r="T2" s="5"/>
      <c r="U2" s="5"/>
    </row>
    <row r="3" spans="1:23" ht="31.5" customHeight="1" x14ac:dyDescent="0.3">
      <c r="A3" s="11"/>
      <c r="B3" s="78" t="s">
        <v>75</v>
      </c>
      <c r="C3" s="12"/>
      <c r="I3" s="10"/>
      <c r="J3" s="10"/>
      <c r="K3" s="13"/>
      <c r="L3" s="10"/>
      <c r="N3" s="14"/>
      <c r="Q3" s="15"/>
      <c r="R3" s="103">
        <v>15</v>
      </c>
      <c r="S3" s="16" t="s">
        <v>50</v>
      </c>
      <c r="T3" s="17"/>
      <c r="U3" s="17"/>
    </row>
    <row r="4" spans="1:23" ht="30.75" customHeight="1" x14ac:dyDescent="0.25">
      <c r="A4" s="152" t="s">
        <v>2</v>
      </c>
      <c r="B4" s="153" t="s">
        <v>52</v>
      </c>
      <c r="C4" s="154"/>
      <c r="D4" s="152" t="s">
        <v>38</v>
      </c>
      <c r="E4" s="152" t="s">
        <v>31</v>
      </c>
      <c r="F4" s="157" t="s">
        <v>3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2" t="s">
        <v>36</v>
      </c>
      <c r="S4" s="152" t="s">
        <v>37</v>
      </c>
      <c r="T4" s="152"/>
      <c r="U4" s="152"/>
    </row>
    <row r="5" spans="1:23" ht="48" customHeight="1" x14ac:dyDescent="0.25">
      <c r="A5" s="152"/>
      <c r="B5" s="155"/>
      <c r="C5" s="156"/>
      <c r="D5" s="152"/>
      <c r="E5" s="152"/>
      <c r="F5" s="18" t="s">
        <v>39</v>
      </c>
      <c r="G5" s="18" t="s">
        <v>40</v>
      </c>
      <c r="H5" s="18" t="s">
        <v>41</v>
      </c>
      <c r="I5" s="18" t="s">
        <v>42</v>
      </c>
      <c r="J5" s="18" t="s">
        <v>62</v>
      </c>
      <c r="K5" s="19" t="s">
        <v>43</v>
      </c>
      <c r="L5" s="18" t="s">
        <v>44</v>
      </c>
      <c r="M5" s="18" t="s">
        <v>45</v>
      </c>
      <c r="N5" s="20" t="s">
        <v>46</v>
      </c>
      <c r="O5" s="18" t="s">
        <v>47</v>
      </c>
      <c r="P5" s="18" t="s">
        <v>4</v>
      </c>
      <c r="Q5" s="20" t="s">
        <v>48</v>
      </c>
      <c r="R5" s="152"/>
      <c r="S5" s="21" t="s">
        <v>30</v>
      </c>
      <c r="T5" s="21" t="s">
        <v>5</v>
      </c>
      <c r="U5" s="22" t="s">
        <v>33</v>
      </c>
    </row>
    <row r="6" spans="1:23" s="27" customFormat="1" x14ac:dyDescent="0.2">
      <c r="A6" s="23">
        <v>1</v>
      </c>
      <c r="B6" s="163" t="s">
        <v>6</v>
      </c>
      <c r="C6" s="164"/>
      <c r="D6" s="142">
        <f>D61</f>
        <v>15.750000000000002</v>
      </c>
      <c r="E6" s="24">
        <f t="shared" ref="E6:E11" si="0">N6+Q6</f>
        <v>24819.37566137566</v>
      </c>
      <c r="F6" s="24">
        <f t="shared" ref="F6:M7" si="1">F61/12/$D6*1000</f>
        <v>15850.01058201058</v>
      </c>
      <c r="G6" s="24">
        <f t="shared" si="1"/>
        <v>5140.1746031746015</v>
      </c>
      <c r="H6" s="24">
        <f t="shared" si="1"/>
        <v>604.98412698412687</v>
      </c>
      <c r="I6" s="24">
        <f t="shared" si="1"/>
        <v>667.88888888888891</v>
      </c>
      <c r="J6" s="24">
        <f t="shared" si="1"/>
        <v>187.85185185185185</v>
      </c>
      <c r="K6" s="143">
        <f t="shared" si="1"/>
        <v>0</v>
      </c>
      <c r="L6" s="143">
        <f t="shared" si="1"/>
        <v>0</v>
      </c>
      <c r="M6" s="24">
        <f t="shared" si="1"/>
        <v>0</v>
      </c>
      <c r="N6" s="25">
        <f>SUM(F6:M6)</f>
        <v>22450.910052910051</v>
      </c>
      <c r="O6" s="24">
        <f>O61/12/$D6*1000</f>
        <v>1110.1269841269841</v>
      </c>
      <c r="P6" s="24">
        <f>P61/12/$D6*1000</f>
        <v>1258.3386243386244</v>
      </c>
      <c r="Q6" s="25">
        <f>O6+P6</f>
        <v>2368.4656084656085</v>
      </c>
      <c r="R6" s="26">
        <f>Q6/F6*100</f>
        <v>14.942990707865937</v>
      </c>
      <c r="S6" s="26" t="s">
        <v>7</v>
      </c>
      <c r="T6" s="26" t="s">
        <v>7</v>
      </c>
      <c r="U6" s="26" t="s">
        <v>7</v>
      </c>
    </row>
    <row r="7" spans="1:23" s="27" customFormat="1" x14ac:dyDescent="0.2">
      <c r="A7" s="23">
        <v>2</v>
      </c>
      <c r="B7" s="163" t="s">
        <v>8</v>
      </c>
      <c r="C7" s="164"/>
      <c r="D7" s="142">
        <f>D62</f>
        <v>4.0280000000000005</v>
      </c>
      <c r="E7" s="24">
        <f t="shared" si="0"/>
        <v>14112.421383647799</v>
      </c>
      <c r="F7" s="24">
        <f t="shared" si="1"/>
        <v>11816.223932472691</v>
      </c>
      <c r="G7" s="24">
        <f t="shared" si="1"/>
        <v>1259.8684210526314</v>
      </c>
      <c r="H7" s="24">
        <f t="shared" si="1"/>
        <v>115.09020191989408</v>
      </c>
      <c r="I7" s="24">
        <f t="shared" si="1"/>
        <v>0</v>
      </c>
      <c r="J7" s="24">
        <f t="shared" si="1"/>
        <v>0</v>
      </c>
      <c r="K7" s="143">
        <f t="shared" si="1"/>
        <v>0</v>
      </c>
      <c r="L7" s="143">
        <f t="shared" si="1"/>
        <v>0</v>
      </c>
      <c r="M7" s="24">
        <f t="shared" si="1"/>
        <v>0</v>
      </c>
      <c r="N7" s="25">
        <f>SUM(F7:M7)</f>
        <v>13191.182555445217</v>
      </c>
      <c r="O7" s="24">
        <f>O62/12/$D7*1000</f>
        <v>732.89059913935785</v>
      </c>
      <c r="P7" s="24">
        <f>P62/12/$D7*1000</f>
        <v>188.3482290632241</v>
      </c>
      <c r="Q7" s="25">
        <f>O7+P7</f>
        <v>921.238828202582</v>
      </c>
      <c r="R7" s="26">
        <f>Q7/F7*100</f>
        <v>7.7963893835058808</v>
      </c>
      <c r="S7" s="28" t="s">
        <v>7</v>
      </c>
      <c r="T7" s="26" t="s">
        <v>7</v>
      </c>
      <c r="U7" s="26" t="s">
        <v>7</v>
      </c>
    </row>
    <row r="8" spans="1:23" s="27" customFormat="1" ht="28.5" customHeight="1" x14ac:dyDescent="0.2">
      <c r="A8" s="23">
        <v>3</v>
      </c>
      <c r="B8" s="163" t="s">
        <v>51</v>
      </c>
      <c r="C8" s="164"/>
      <c r="D8" s="29">
        <f>D6+D7</f>
        <v>19.778000000000002</v>
      </c>
      <c r="E8" s="30">
        <f t="shared" si="0"/>
        <v>22638.790575386789</v>
      </c>
      <c r="F8" s="30">
        <f t="shared" ref="F8:M8" si="2">($D$6*F6+$D$7*F7)/$D$8</f>
        <v>15028.487039471464</v>
      </c>
      <c r="G8" s="30">
        <f t="shared" si="2"/>
        <v>4349.9089897866306</v>
      </c>
      <c r="H8" s="31">
        <f t="shared" si="2"/>
        <v>505.21202008966191</v>
      </c>
      <c r="I8" s="31">
        <f>($D$6*I6+$D$7*I7)/$D$8</f>
        <v>531.8662149863485</v>
      </c>
      <c r="J8" s="31">
        <f>($D$6*J6+$D$7*J7)/$D$8</f>
        <v>149.59382478848553</v>
      </c>
      <c r="K8" s="32">
        <f t="shared" si="2"/>
        <v>0</v>
      </c>
      <c r="L8" s="31">
        <f t="shared" si="2"/>
        <v>0</v>
      </c>
      <c r="M8" s="31">
        <f t="shared" si="2"/>
        <v>0</v>
      </c>
      <c r="N8" s="33">
        <f>SUM(F8:M8)</f>
        <v>20565.068089122589</v>
      </c>
      <c r="O8" s="30">
        <f>($D$6*O6+$D$7*O7)/$D$8</f>
        <v>1033.2987831597397</v>
      </c>
      <c r="P8" s="31">
        <f>($D$6*P6+$D$7*P7)/$D$8</f>
        <v>1040.4237031044595</v>
      </c>
      <c r="Q8" s="33">
        <f>O8+P8</f>
        <v>2073.7224862641992</v>
      </c>
      <c r="R8" s="34">
        <f>Q8/F8*100</f>
        <v>13.798611136421687</v>
      </c>
      <c r="S8" s="30">
        <f>ROUND(((Q8+N8)*12*D8)/1000,0)</f>
        <v>5373</v>
      </c>
      <c r="T8" s="144">
        <v>236</v>
      </c>
      <c r="U8" s="30">
        <f>SUM(S8:T8)</f>
        <v>5609</v>
      </c>
    </row>
    <row r="9" spans="1:23" s="27" customFormat="1" x14ac:dyDescent="0.2">
      <c r="A9" s="23">
        <v>4</v>
      </c>
      <c r="B9" s="165" t="s">
        <v>27</v>
      </c>
      <c r="C9" s="166"/>
      <c r="D9" s="104">
        <v>16.13</v>
      </c>
      <c r="E9" s="24">
        <f t="shared" si="0"/>
        <v>24819.37566137566</v>
      </c>
      <c r="F9" s="24">
        <f>(F6)</f>
        <v>15850.01058201058</v>
      </c>
      <c r="G9" s="24">
        <f>(G6)</f>
        <v>5140.1746031746015</v>
      </c>
      <c r="H9" s="24">
        <f t="shared" ref="H9:M10" si="3">(H6)</f>
        <v>604.98412698412687</v>
      </c>
      <c r="I9" s="24">
        <f>(I6)</f>
        <v>667.88888888888891</v>
      </c>
      <c r="J9" s="24">
        <f>(J6)</f>
        <v>187.85185185185185</v>
      </c>
      <c r="K9" s="24">
        <f t="shared" si="3"/>
        <v>0</v>
      </c>
      <c r="L9" s="24">
        <f t="shared" si="3"/>
        <v>0</v>
      </c>
      <c r="M9" s="24">
        <f t="shared" si="3"/>
        <v>0</v>
      </c>
      <c r="N9" s="25">
        <f t="shared" ref="N9:N10" si="4">SUM(F9:M9)</f>
        <v>22450.910052910051</v>
      </c>
      <c r="O9" s="24">
        <f>(O6)</f>
        <v>1110.1269841269841</v>
      </c>
      <c r="P9" s="24">
        <f>(P6)</f>
        <v>1258.3386243386244</v>
      </c>
      <c r="Q9" s="25">
        <f t="shared" ref="Q9:Q11" si="5">O9+P9</f>
        <v>2368.4656084656085</v>
      </c>
      <c r="R9" s="26" t="s">
        <v>7</v>
      </c>
      <c r="S9" s="26" t="s">
        <v>7</v>
      </c>
      <c r="T9" s="121">
        <v>131</v>
      </c>
      <c r="U9" s="26" t="s">
        <v>7</v>
      </c>
    </row>
    <row r="10" spans="1:23" s="27" customFormat="1" x14ac:dyDescent="0.2">
      <c r="A10" s="23">
        <v>5</v>
      </c>
      <c r="B10" s="165" t="s">
        <v>28</v>
      </c>
      <c r="C10" s="166"/>
      <c r="D10" s="104">
        <v>4</v>
      </c>
      <c r="E10" s="24">
        <f t="shared" si="0"/>
        <v>14112.421383647799</v>
      </c>
      <c r="F10" s="24">
        <f>(F7)</f>
        <v>11816.223932472691</v>
      </c>
      <c r="G10" s="24">
        <f>(G7)</f>
        <v>1259.8684210526314</v>
      </c>
      <c r="H10" s="24">
        <f t="shared" si="3"/>
        <v>115.09020191989408</v>
      </c>
      <c r="I10" s="24">
        <f>(I7)</f>
        <v>0</v>
      </c>
      <c r="J10" s="24">
        <f>(J7)</f>
        <v>0</v>
      </c>
      <c r="K10" s="24">
        <f t="shared" si="3"/>
        <v>0</v>
      </c>
      <c r="L10" s="24">
        <f t="shared" si="3"/>
        <v>0</v>
      </c>
      <c r="M10" s="24">
        <f t="shared" si="3"/>
        <v>0</v>
      </c>
      <c r="N10" s="25">
        <f t="shared" si="4"/>
        <v>13191.182555445217</v>
      </c>
      <c r="O10" s="24">
        <f>(O7)</f>
        <v>732.89059913935785</v>
      </c>
      <c r="P10" s="24">
        <f>(P7)</f>
        <v>188.3482290632241</v>
      </c>
      <c r="Q10" s="25">
        <f t="shared" si="5"/>
        <v>921.238828202582</v>
      </c>
      <c r="R10" s="26" t="s">
        <v>7</v>
      </c>
      <c r="S10" s="26" t="s">
        <v>7</v>
      </c>
      <c r="T10" s="121">
        <v>91</v>
      </c>
      <c r="U10" s="26" t="s">
        <v>7</v>
      </c>
    </row>
    <row r="11" spans="1:23" s="27" customFormat="1" ht="31.5" customHeight="1" x14ac:dyDescent="0.2">
      <c r="A11" s="23">
        <v>6</v>
      </c>
      <c r="B11" s="167" t="s">
        <v>53</v>
      </c>
      <c r="C11" s="168"/>
      <c r="D11" s="29">
        <f>SUM(D9:D10)</f>
        <v>20.13</v>
      </c>
      <c r="E11" s="30">
        <f t="shared" si="0"/>
        <v>22691.813956909118</v>
      </c>
      <c r="F11" s="30">
        <f t="shared" ref="F11:M11" si="6">(F9*$D$9+F10*$D$10)/$D$11</f>
        <v>15048.463309375133</v>
      </c>
      <c r="G11" s="30">
        <f t="shared" si="6"/>
        <v>4369.125187949172</v>
      </c>
      <c r="H11" s="30">
        <f t="shared" si="6"/>
        <v>507.63809120385213</v>
      </c>
      <c r="I11" s="30">
        <f>(I9*$D$9+I10*$D$10)/$D$11</f>
        <v>535.17375945244805</v>
      </c>
      <c r="J11" s="30">
        <f>(J9*$D$9+J10*$D$10)/$D$11</f>
        <v>150.52411179187135</v>
      </c>
      <c r="K11" s="35">
        <f t="shared" si="6"/>
        <v>0</v>
      </c>
      <c r="L11" s="30">
        <f t="shared" si="6"/>
        <v>0</v>
      </c>
      <c r="M11" s="30">
        <f t="shared" si="6"/>
        <v>0</v>
      </c>
      <c r="N11" s="33">
        <f>SUM(F11:M11)</f>
        <v>20610.924459772476</v>
      </c>
      <c r="O11" s="30">
        <f>(O9*$D$9+O10*$D$10)/$D$11</f>
        <v>1035.1669473683896</v>
      </c>
      <c r="P11" s="30">
        <f>(P9*$D$9+P10*$D$10)/$D$11</f>
        <v>1045.7225497682516</v>
      </c>
      <c r="Q11" s="33">
        <f t="shared" si="5"/>
        <v>2080.8894971366412</v>
      </c>
      <c r="R11" s="34">
        <f>Q11/F11*100</f>
        <v>13.827920195946222</v>
      </c>
      <c r="S11" s="30">
        <f>ROUND(((Q11+N11)*12*D11)/1000,0)</f>
        <v>5481</v>
      </c>
      <c r="T11" s="30">
        <f>SUM(T9:T10)</f>
        <v>222</v>
      </c>
      <c r="U11" s="30">
        <f>SUM(S11:T11)</f>
        <v>5703</v>
      </c>
    </row>
    <row r="12" spans="1:23" s="27" customFormat="1" ht="15.75" customHeight="1" x14ac:dyDescent="0.2">
      <c r="A12" s="157">
        <v>7</v>
      </c>
      <c r="B12" s="169" t="s">
        <v>9</v>
      </c>
      <c r="C12" s="170"/>
      <c r="D12" s="36" t="s">
        <v>10</v>
      </c>
      <c r="E12" s="173"/>
      <c r="F12" s="174"/>
      <c r="G12" s="174"/>
      <c r="H12" s="174"/>
      <c r="I12" s="174"/>
      <c r="J12" s="174"/>
      <c r="K12" s="174"/>
      <c r="L12" s="174"/>
      <c r="M12" s="174"/>
      <c r="N12" s="175"/>
      <c r="O12" s="30">
        <f>Q11/100*80</f>
        <v>1664.7115977093131</v>
      </c>
      <c r="P12" s="37" t="s">
        <v>7</v>
      </c>
      <c r="Q12" s="38" t="s">
        <v>7</v>
      </c>
      <c r="R12" s="37" t="s">
        <v>7</v>
      </c>
      <c r="S12" s="30">
        <f>O12*D11*12/1000</f>
        <v>402.12773354266164</v>
      </c>
      <c r="T12" s="38" t="s">
        <v>7</v>
      </c>
      <c r="U12" s="30">
        <f>SUM(S12:T12)</f>
        <v>402.12773354266164</v>
      </c>
    </row>
    <row r="13" spans="1:23" s="27" customFormat="1" ht="16.5" customHeight="1" x14ac:dyDescent="0.2">
      <c r="A13" s="157"/>
      <c r="B13" s="171"/>
      <c r="C13" s="172"/>
      <c r="D13" s="36" t="s">
        <v>11</v>
      </c>
      <c r="E13" s="173"/>
      <c r="F13" s="174"/>
      <c r="G13" s="174"/>
      <c r="H13" s="174"/>
      <c r="I13" s="174"/>
      <c r="J13" s="174"/>
      <c r="K13" s="174"/>
      <c r="L13" s="174"/>
      <c r="M13" s="174"/>
      <c r="N13" s="174"/>
      <c r="O13" s="175"/>
      <c r="P13" s="30">
        <f>Q11/100*20</f>
        <v>416.17789942732827</v>
      </c>
      <c r="Q13" s="38" t="s">
        <v>7</v>
      </c>
      <c r="R13" s="37" t="s">
        <v>7</v>
      </c>
      <c r="S13" s="30">
        <f>P13*D11*12/1000</f>
        <v>100.53193338566541</v>
      </c>
      <c r="T13" s="38" t="s">
        <v>7</v>
      </c>
      <c r="U13" s="30">
        <f>SUM(S13:T13)</f>
        <v>100.53193338566541</v>
      </c>
      <c r="V13" s="39"/>
    </row>
    <row r="14" spans="1:23" s="27" customFormat="1" ht="31.5" customHeight="1" x14ac:dyDescent="0.2">
      <c r="A14" s="23">
        <v>8</v>
      </c>
      <c r="B14" s="158" t="s">
        <v>54</v>
      </c>
      <c r="C14" s="159"/>
      <c r="D14" s="105">
        <v>19.62</v>
      </c>
      <c r="E14" s="160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2"/>
      <c r="S14" s="106">
        <v>5313</v>
      </c>
      <c r="T14" s="106">
        <v>224</v>
      </c>
      <c r="U14" s="40">
        <f>SUM(S14:T14)</f>
        <v>5537</v>
      </c>
      <c r="W14" s="41"/>
    </row>
    <row r="15" spans="1:23" ht="24.75" customHeight="1" x14ac:dyDescent="0.25">
      <c r="A15" s="42"/>
      <c r="B15" s="179" t="s">
        <v>12</v>
      </c>
      <c r="C15" s="180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2"/>
      <c r="S15" s="107"/>
      <c r="T15" s="43" t="s">
        <v>13</v>
      </c>
      <c r="U15" s="44"/>
      <c r="V15" s="45"/>
    </row>
    <row r="16" spans="1:23" s="27" customFormat="1" ht="19.5" customHeight="1" x14ac:dyDescent="0.2">
      <c r="A16" s="23">
        <v>9</v>
      </c>
      <c r="B16" s="167" t="s">
        <v>32</v>
      </c>
      <c r="C16" s="168"/>
      <c r="D16" s="46">
        <f>D14-D11</f>
        <v>-0.50999999999999801</v>
      </c>
      <c r="E16" s="30">
        <f>Q16</f>
        <v>-695.47938400397425</v>
      </c>
      <c r="F16" s="47"/>
      <c r="G16" s="47"/>
      <c r="H16" s="47"/>
      <c r="I16" s="47"/>
      <c r="J16" s="47"/>
      <c r="K16" s="48"/>
      <c r="L16" s="47"/>
      <c r="M16" s="47"/>
      <c r="N16" s="47"/>
      <c r="O16" s="47"/>
      <c r="P16" s="47"/>
      <c r="Q16" s="30">
        <f>(S16+S15)/12/D11*1000</f>
        <v>-695.47938400397425</v>
      </c>
      <c r="R16" s="30"/>
      <c r="S16" s="30">
        <f>S14-S11</f>
        <v>-168</v>
      </c>
      <c r="T16" s="30">
        <f>T14-T11</f>
        <v>2</v>
      </c>
      <c r="U16" s="47"/>
    </row>
    <row r="17" spans="1:23" s="27" customFormat="1" ht="50.25" customHeight="1" x14ac:dyDescent="0.2">
      <c r="A17" s="23">
        <v>10</v>
      </c>
      <c r="B17" s="167" t="s">
        <v>49</v>
      </c>
      <c r="C17" s="168"/>
      <c r="D17" s="29">
        <f>D11</f>
        <v>20.13</v>
      </c>
      <c r="E17" s="30">
        <f t="shared" ref="E17:M17" si="7">E11+E16</f>
        <v>21996.334572905143</v>
      </c>
      <c r="F17" s="30">
        <f t="shared" si="7"/>
        <v>15048.463309375133</v>
      </c>
      <c r="G17" s="30">
        <f t="shared" si="7"/>
        <v>4369.125187949172</v>
      </c>
      <c r="H17" s="30">
        <f t="shared" si="7"/>
        <v>507.63809120385213</v>
      </c>
      <c r="I17" s="30">
        <f t="shared" si="7"/>
        <v>535.17375945244805</v>
      </c>
      <c r="J17" s="30">
        <f t="shared" si="7"/>
        <v>150.52411179187135</v>
      </c>
      <c r="K17" s="35">
        <f t="shared" si="7"/>
        <v>0</v>
      </c>
      <c r="L17" s="30">
        <f t="shared" si="7"/>
        <v>0</v>
      </c>
      <c r="M17" s="30">
        <f t="shared" si="7"/>
        <v>0</v>
      </c>
      <c r="N17" s="33">
        <f>SUM(F17:M17)</f>
        <v>20610.924459772476</v>
      </c>
      <c r="O17" s="30">
        <f>O11</f>
        <v>1035.1669473683896</v>
      </c>
      <c r="P17" s="30">
        <f>Q17-O17</f>
        <v>350.24316576427736</v>
      </c>
      <c r="Q17" s="33">
        <f>Q11+Q16</f>
        <v>1385.410113132667</v>
      </c>
      <c r="R17" s="49">
        <f>Q17/F17*100</f>
        <v>9.2063228294517092</v>
      </c>
      <c r="S17" s="30">
        <f>D17*E17*12/1000</f>
        <v>5313.4345794309656</v>
      </c>
      <c r="T17" s="30">
        <f>T16</f>
        <v>2</v>
      </c>
      <c r="U17" s="30">
        <f>SUM(S17:T17)</f>
        <v>5315.4345794309656</v>
      </c>
      <c r="W17" s="41"/>
    </row>
    <row r="18" spans="1:23" s="27" customFormat="1" x14ac:dyDescent="0.2">
      <c r="A18" s="157">
        <v>11</v>
      </c>
      <c r="B18" s="167" t="s">
        <v>55</v>
      </c>
      <c r="C18" s="168"/>
      <c r="D18" s="173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8"/>
      <c r="Q18" s="30">
        <f>Q17-Q8</f>
        <v>-688.31237313153224</v>
      </c>
      <c r="R18" s="181"/>
      <c r="S18" s="174"/>
      <c r="T18" s="174"/>
      <c r="U18" s="175"/>
      <c r="W18" s="41"/>
    </row>
    <row r="19" spans="1:23" s="27" customFormat="1" ht="19.5" customHeight="1" x14ac:dyDescent="0.2">
      <c r="A19" s="157"/>
      <c r="B19" s="167" t="s">
        <v>14</v>
      </c>
      <c r="C19" s="168"/>
      <c r="D19" s="173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8"/>
      <c r="Q19" s="50">
        <f>Q18/Q8*100</f>
        <v>-33.1921159986804</v>
      </c>
      <c r="R19" s="37" t="s">
        <v>7</v>
      </c>
      <c r="S19" s="37" t="s">
        <v>7</v>
      </c>
      <c r="T19" s="37" t="s">
        <v>7</v>
      </c>
      <c r="U19" s="37" t="s">
        <v>7</v>
      </c>
      <c r="W19" s="41"/>
    </row>
    <row r="20" spans="1:23" s="27" customFormat="1" ht="18.75" customHeight="1" x14ac:dyDescent="0.2">
      <c r="A20" s="157">
        <v>12</v>
      </c>
      <c r="B20" s="169" t="s">
        <v>9</v>
      </c>
      <c r="C20" s="170"/>
      <c r="D20" s="51" t="s">
        <v>10</v>
      </c>
      <c r="E20" s="173"/>
      <c r="F20" s="174"/>
      <c r="G20" s="174"/>
      <c r="H20" s="174"/>
      <c r="I20" s="174"/>
      <c r="J20" s="174"/>
      <c r="K20" s="174"/>
      <c r="L20" s="174"/>
      <c r="M20" s="174"/>
      <c r="N20" s="175"/>
      <c r="O20" s="24">
        <f>Q17/100*80</f>
        <v>1108.3280905061335</v>
      </c>
      <c r="P20" s="37" t="s">
        <v>7</v>
      </c>
      <c r="Q20" s="37" t="s">
        <v>7</v>
      </c>
      <c r="R20" s="37" t="s">
        <v>7</v>
      </c>
      <c r="S20" s="24">
        <f>D17*O20*12/1000</f>
        <v>267.72773354266161</v>
      </c>
      <c r="T20" s="37" t="s">
        <v>7</v>
      </c>
      <c r="U20" s="37" t="s">
        <v>7</v>
      </c>
      <c r="W20" s="41"/>
    </row>
    <row r="21" spans="1:23" s="27" customFormat="1" ht="19.5" customHeight="1" x14ac:dyDescent="0.2">
      <c r="A21" s="157"/>
      <c r="B21" s="171"/>
      <c r="C21" s="172"/>
      <c r="D21" s="51" t="s">
        <v>11</v>
      </c>
      <c r="E21" s="185"/>
      <c r="F21" s="174"/>
      <c r="G21" s="174"/>
      <c r="H21" s="174"/>
      <c r="I21" s="174"/>
      <c r="J21" s="174"/>
      <c r="K21" s="174"/>
      <c r="L21" s="174"/>
      <c r="M21" s="174"/>
      <c r="N21" s="174"/>
      <c r="O21" s="175"/>
      <c r="P21" s="24">
        <f>Q17/100*20</f>
        <v>277.08202262653339</v>
      </c>
      <c r="Q21" s="37" t="s">
        <v>7</v>
      </c>
      <c r="R21" s="37" t="s">
        <v>7</v>
      </c>
      <c r="S21" s="52">
        <f>D17*P21*12/1000</f>
        <v>66.931933385665403</v>
      </c>
      <c r="T21" s="37" t="s">
        <v>7</v>
      </c>
      <c r="U21" s="37" t="s">
        <v>7</v>
      </c>
      <c r="W21" s="41"/>
    </row>
    <row r="22" spans="1:23" s="55" customFormat="1" ht="19.5" customHeight="1" x14ac:dyDescent="0.2">
      <c r="A22" s="157"/>
      <c r="B22" s="167" t="s">
        <v>56</v>
      </c>
      <c r="C22" s="168"/>
      <c r="D22" s="53">
        <f t="shared" ref="D22:Q22" si="8">D17/D8*100</f>
        <v>101.77975528364848</v>
      </c>
      <c r="E22" s="53">
        <f t="shared" si="8"/>
        <v>97.162145211148626</v>
      </c>
      <c r="F22" s="53">
        <f t="shared" si="8"/>
        <v>100.13292269442162</v>
      </c>
      <c r="G22" s="53">
        <f t="shared" si="8"/>
        <v>100.44176092437014</v>
      </c>
      <c r="H22" s="53">
        <f t="shared" si="8"/>
        <v>100.48020851003498</v>
      </c>
      <c r="I22" s="53">
        <f>I17/I8*100</f>
        <v>100.62187527105561</v>
      </c>
      <c r="J22" s="53">
        <f>J17/J8*100</f>
        <v>100.6218752710556</v>
      </c>
      <c r="K22" s="53" t="e">
        <f t="shared" si="8"/>
        <v>#DIV/0!</v>
      </c>
      <c r="L22" s="53" t="e">
        <f t="shared" si="8"/>
        <v>#DIV/0!</v>
      </c>
      <c r="M22" s="53" t="e">
        <f t="shared" si="8"/>
        <v>#DIV/0!</v>
      </c>
      <c r="N22" s="54">
        <f t="shared" si="8"/>
        <v>100.22298185666665</v>
      </c>
      <c r="O22" s="53">
        <f t="shared" si="8"/>
        <v>100.18079612974451</v>
      </c>
      <c r="P22" s="53">
        <f t="shared" si="8"/>
        <v>33.663512732284666</v>
      </c>
      <c r="Q22" s="54">
        <f t="shared" si="8"/>
        <v>66.807884001319593</v>
      </c>
      <c r="R22" s="176"/>
      <c r="S22" s="177"/>
      <c r="T22" s="177"/>
      <c r="U22" s="178"/>
      <c r="W22" s="56"/>
    </row>
    <row r="23" spans="1:23" x14ac:dyDescent="0.25">
      <c r="D23" s="45"/>
      <c r="S23" s="57">
        <f>S20+S21</f>
        <v>334.659666928327</v>
      </c>
      <c r="T23" s="58"/>
    </row>
    <row r="24" spans="1:23" x14ac:dyDescent="0.25">
      <c r="B24" s="59"/>
      <c r="C24" s="59"/>
      <c r="L24" s="60"/>
      <c r="R24" s="10"/>
      <c r="U24" s="5"/>
    </row>
    <row r="25" spans="1:23" x14ac:dyDescent="0.25">
      <c r="B25" s="59" t="s">
        <v>15</v>
      </c>
      <c r="C25" s="61"/>
      <c r="L25" s="186" t="s">
        <v>29</v>
      </c>
      <c r="M25" s="187"/>
      <c r="N25" s="188"/>
      <c r="O25" s="42" t="s">
        <v>35</v>
      </c>
      <c r="P25" s="42" t="s">
        <v>59</v>
      </c>
      <c r="Q25" s="42" t="s">
        <v>16</v>
      </c>
      <c r="R25" s="10"/>
      <c r="U25" s="5"/>
    </row>
    <row r="26" spans="1:23" ht="15.75" customHeight="1" x14ac:dyDescent="0.25">
      <c r="B26" s="62" t="s">
        <v>57</v>
      </c>
      <c r="C26" s="61"/>
      <c r="L26" s="182" t="s">
        <v>17</v>
      </c>
      <c r="M26" s="183"/>
      <c r="N26" s="184"/>
      <c r="O26" s="108">
        <v>12</v>
      </c>
      <c r="P26" s="108">
        <v>15</v>
      </c>
      <c r="Q26" s="63">
        <f>P26-O26</f>
        <v>3</v>
      </c>
      <c r="R26" s="10"/>
      <c r="U26" s="5"/>
    </row>
    <row r="27" spans="1:23" ht="15.75" customHeight="1" x14ac:dyDescent="0.25">
      <c r="B27" s="64" t="s">
        <v>58</v>
      </c>
      <c r="C27" s="65"/>
      <c r="L27" s="182" t="s">
        <v>18</v>
      </c>
      <c r="M27" s="183"/>
      <c r="N27" s="184"/>
      <c r="O27" s="108">
        <v>75</v>
      </c>
      <c r="P27" s="108">
        <v>77</v>
      </c>
      <c r="Q27" s="63">
        <f>P27-O27</f>
        <v>2</v>
      </c>
      <c r="R27" s="10"/>
      <c r="U27" s="5"/>
    </row>
    <row r="28" spans="1:23" x14ac:dyDescent="0.25">
      <c r="B28" s="145" t="s">
        <v>85</v>
      </c>
      <c r="C28" s="1"/>
      <c r="D28" s="1"/>
      <c r="L28" s="182" t="s">
        <v>19</v>
      </c>
      <c r="M28" s="183"/>
      <c r="N28" s="184"/>
      <c r="O28" s="108">
        <v>77</v>
      </c>
      <c r="P28" s="108">
        <v>81</v>
      </c>
      <c r="Q28" s="63">
        <f>P28-O28</f>
        <v>4</v>
      </c>
      <c r="R28" s="10"/>
      <c r="U28" s="5"/>
    </row>
    <row r="29" spans="1:23" x14ac:dyDescent="0.25">
      <c r="L29" s="182" t="s">
        <v>20</v>
      </c>
      <c r="M29" s="183"/>
      <c r="N29" s="184"/>
      <c r="O29" s="108">
        <v>6</v>
      </c>
      <c r="P29" s="108">
        <v>10</v>
      </c>
      <c r="Q29" s="63">
        <f>P29-O29</f>
        <v>4</v>
      </c>
      <c r="R29" s="10"/>
      <c r="U29" s="5"/>
    </row>
    <row r="30" spans="1:23" ht="14.25" customHeight="1" x14ac:dyDescent="0.25">
      <c r="B30" s="1"/>
      <c r="C30" s="1"/>
      <c r="L30" s="182" t="s">
        <v>21</v>
      </c>
      <c r="M30" s="183"/>
      <c r="N30" s="184"/>
      <c r="O30" s="108">
        <v>27</v>
      </c>
      <c r="P30" s="108">
        <v>25</v>
      </c>
      <c r="Q30" s="63">
        <f>P30-O30</f>
        <v>-2</v>
      </c>
      <c r="R30" s="10"/>
      <c r="U30" s="5"/>
    </row>
    <row r="31" spans="1:23" ht="36.75" customHeight="1" x14ac:dyDescent="0.25">
      <c r="B31" s="218" t="s">
        <v>60</v>
      </c>
      <c r="C31" s="219"/>
      <c r="D31" s="220"/>
      <c r="E31" s="220"/>
      <c r="F31" s="220"/>
      <c r="G31" s="221"/>
      <c r="H31" s="61"/>
      <c r="I31" s="61"/>
      <c r="J31" s="61"/>
      <c r="S31" s="5"/>
      <c r="T31" s="5"/>
      <c r="U31" s="5"/>
    </row>
    <row r="32" spans="1:23" x14ac:dyDescent="0.25">
      <c r="B32" s="67"/>
      <c r="C32" s="67"/>
      <c r="D32" s="67"/>
      <c r="N32" s="5" t="s">
        <v>22</v>
      </c>
      <c r="O32" s="109"/>
      <c r="P32" s="109"/>
      <c r="Q32" s="109"/>
      <c r="R32" s="109"/>
      <c r="S32" s="109" t="s">
        <v>61</v>
      </c>
      <c r="T32" s="109"/>
      <c r="U32" s="109"/>
    </row>
    <row r="33" spans="1:21" x14ac:dyDescent="0.25">
      <c r="B33" s="67"/>
      <c r="C33" s="67"/>
      <c r="D33" s="68"/>
      <c r="N33" s="5" t="s">
        <v>23</v>
      </c>
      <c r="O33" s="109"/>
      <c r="P33" s="109"/>
      <c r="Q33" s="109"/>
      <c r="R33" s="109"/>
      <c r="S33" s="109" t="s">
        <v>25</v>
      </c>
      <c r="T33" s="109"/>
      <c r="U33" s="109"/>
    </row>
    <row r="34" spans="1:21" x14ac:dyDescent="0.25">
      <c r="B34" s="69"/>
      <c r="C34" s="69"/>
      <c r="D34" s="70"/>
      <c r="N34" s="5" t="s">
        <v>24</v>
      </c>
      <c r="O34" s="109"/>
      <c r="P34" s="109"/>
      <c r="Q34" s="109"/>
      <c r="R34" s="109"/>
      <c r="S34" s="109" t="s">
        <v>26</v>
      </c>
      <c r="T34" s="109"/>
      <c r="U34" s="109"/>
    </row>
    <row r="35" spans="1:21" x14ac:dyDescent="0.25">
      <c r="B35" s="69"/>
      <c r="C35" s="69"/>
      <c r="D35" s="70"/>
      <c r="O35" s="109"/>
      <c r="P35" s="109"/>
      <c r="Q35" s="109"/>
      <c r="R35" s="109"/>
      <c r="S35" s="109"/>
      <c r="T35" s="109"/>
      <c r="U35" s="109"/>
    </row>
    <row r="36" spans="1:21" x14ac:dyDescent="0.25">
      <c r="B36" s="69"/>
      <c r="C36" s="69"/>
      <c r="E36" s="71"/>
      <c r="F36" s="72"/>
      <c r="G36" s="73"/>
      <c r="H36" s="74"/>
      <c r="I36" s="75"/>
      <c r="J36" s="75"/>
      <c r="O36" s="109"/>
      <c r="P36" s="109"/>
      <c r="Q36" s="109"/>
      <c r="R36" s="109"/>
      <c r="S36" s="109"/>
      <c r="T36" s="109"/>
      <c r="U36" s="109"/>
    </row>
    <row r="37" spans="1:21" x14ac:dyDescent="0.25">
      <c r="B37" s="69"/>
      <c r="C37" s="69"/>
      <c r="E37" s="76"/>
      <c r="F37" s="76"/>
      <c r="G37" s="76"/>
      <c r="H37" s="76"/>
      <c r="I37" s="76"/>
      <c r="J37" s="76"/>
      <c r="S37" s="5"/>
      <c r="T37" s="5"/>
      <c r="U37" s="5"/>
    </row>
    <row r="38" spans="1:21" ht="16.5" thickBot="1" x14ac:dyDescent="0.3">
      <c r="B38" s="69"/>
      <c r="C38" s="69"/>
      <c r="E38" s="67"/>
      <c r="F38" s="67"/>
      <c r="G38" s="67"/>
      <c r="H38" s="67"/>
      <c r="I38" s="67"/>
      <c r="J38" s="67"/>
      <c r="S38" s="77"/>
      <c r="T38" s="77"/>
      <c r="U38" s="5"/>
    </row>
    <row r="39" spans="1:21" ht="31.5" customHeight="1" thickBot="1" x14ac:dyDescent="0.35">
      <c r="B39" s="78" t="s">
        <v>71</v>
      </c>
      <c r="C39" s="70"/>
      <c r="D39" s="3" t="s">
        <v>68</v>
      </c>
      <c r="E39" s="4">
        <f>E1</f>
        <v>1111</v>
      </c>
      <c r="F39" s="67"/>
      <c r="G39" s="67"/>
      <c r="H39" s="67"/>
      <c r="I39" s="67"/>
      <c r="J39" s="67"/>
      <c r="R39" s="79"/>
      <c r="S39" s="77"/>
      <c r="T39" s="77"/>
      <c r="U39" s="5"/>
    </row>
    <row r="40" spans="1:21" x14ac:dyDescent="0.25">
      <c r="B40" s="70"/>
      <c r="C40" s="70"/>
      <c r="E40" s="80"/>
      <c r="F40" s="81"/>
      <c r="G40" s="82"/>
      <c r="H40" s="83"/>
      <c r="I40" s="84"/>
      <c r="J40" s="84"/>
      <c r="R40" s="79"/>
    </row>
    <row r="41" spans="1:21" ht="30.75" customHeight="1" x14ac:dyDescent="0.25">
      <c r="A41" s="189" t="s">
        <v>2</v>
      </c>
      <c r="B41" s="190" t="s">
        <v>84</v>
      </c>
      <c r="C41" s="190" t="s">
        <v>81</v>
      </c>
      <c r="D41" s="152" t="s">
        <v>38</v>
      </c>
      <c r="E41" s="152" t="s">
        <v>76</v>
      </c>
      <c r="F41" s="157" t="s">
        <v>63</v>
      </c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</row>
    <row r="42" spans="1:21" ht="48" customHeight="1" x14ac:dyDescent="0.25">
      <c r="A42" s="189"/>
      <c r="B42" s="191"/>
      <c r="C42" s="191"/>
      <c r="D42" s="152"/>
      <c r="E42" s="152"/>
      <c r="F42" s="18" t="s">
        <v>39</v>
      </c>
      <c r="G42" s="18" t="s">
        <v>40</v>
      </c>
      <c r="H42" s="18" t="s">
        <v>41</v>
      </c>
      <c r="I42" s="18" t="s">
        <v>42</v>
      </c>
      <c r="J42" s="18" t="s">
        <v>62</v>
      </c>
      <c r="K42" s="19" t="s">
        <v>43</v>
      </c>
      <c r="L42" s="18" t="s">
        <v>44</v>
      </c>
      <c r="M42" s="18" t="s">
        <v>45</v>
      </c>
      <c r="N42" s="20" t="s">
        <v>46</v>
      </c>
      <c r="O42" s="18" t="s">
        <v>47</v>
      </c>
      <c r="P42" s="18" t="s">
        <v>4</v>
      </c>
      <c r="Q42" s="20" t="s">
        <v>48</v>
      </c>
      <c r="S42" s="59" t="s">
        <v>15</v>
      </c>
    </row>
    <row r="43" spans="1:21" ht="21.95" customHeight="1" x14ac:dyDescent="0.25">
      <c r="A43" s="128" t="s">
        <v>72</v>
      </c>
      <c r="B43" s="129" t="s">
        <v>66</v>
      </c>
      <c r="C43" s="98" t="s">
        <v>82</v>
      </c>
      <c r="D43" s="114">
        <v>17.792000000000002</v>
      </c>
      <c r="E43" s="87">
        <f>SUM(N43,Q43)</f>
        <v>5071.7049999999999</v>
      </c>
      <c r="F43" s="114">
        <v>3238.8629999999998</v>
      </c>
      <c r="G43" s="114">
        <v>1050.367</v>
      </c>
      <c r="H43" s="114">
        <v>123.626</v>
      </c>
      <c r="I43" s="114">
        <v>136.47800000000001</v>
      </c>
      <c r="J43" s="114">
        <v>38.386000000000003</v>
      </c>
      <c r="K43" s="118">
        <v>0</v>
      </c>
      <c r="L43" s="114">
        <v>0</v>
      </c>
      <c r="M43" s="114">
        <v>0</v>
      </c>
      <c r="N43" s="87">
        <f>SUM(F43:M43)</f>
        <v>4587.72</v>
      </c>
      <c r="O43" s="114">
        <v>226.84899999999999</v>
      </c>
      <c r="P43" s="114">
        <v>257.13600000000002</v>
      </c>
      <c r="Q43" s="88">
        <f>SUM(O43:P43)</f>
        <v>483.98500000000001</v>
      </c>
      <c r="S43" s="223" t="s">
        <v>111</v>
      </c>
      <c r="T43" s="192"/>
      <c r="U43" s="193"/>
    </row>
    <row r="44" spans="1:21" ht="21.95" customHeight="1" x14ac:dyDescent="0.25">
      <c r="A44" s="124" t="s">
        <v>73</v>
      </c>
      <c r="B44" s="130" t="s">
        <v>67</v>
      </c>
      <c r="C44" s="99" t="s">
        <v>82</v>
      </c>
      <c r="D44" s="115">
        <v>4.4580000000000002</v>
      </c>
      <c r="E44" s="90">
        <f>SUM(N44,Q44)</f>
        <v>840.02200000000005</v>
      </c>
      <c r="F44" s="115">
        <v>703.34500000000003</v>
      </c>
      <c r="G44" s="115">
        <v>74.991</v>
      </c>
      <c r="H44" s="115">
        <v>6.851</v>
      </c>
      <c r="I44" s="115">
        <v>0</v>
      </c>
      <c r="J44" s="115">
        <v>0</v>
      </c>
      <c r="K44" s="119">
        <v>0</v>
      </c>
      <c r="L44" s="115">
        <v>0</v>
      </c>
      <c r="M44" s="115">
        <v>0</v>
      </c>
      <c r="N44" s="90">
        <f>SUM(F44:M44)</f>
        <v>785.18700000000001</v>
      </c>
      <c r="O44" s="115">
        <v>43.624000000000002</v>
      </c>
      <c r="P44" s="115">
        <v>11.211</v>
      </c>
      <c r="Q44" s="91">
        <f>SUM(O44:P44)</f>
        <v>54.835000000000001</v>
      </c>
      <c r="S44" s="194"/>
      <c r="T44" s="195"/>
      <c r="U44" s="196"/>
    </row>
    <row r="45" spans="1:21" ht="21.95" customHeight="1" x14ac:dyDescent="0.25">
      <c r="A45" s="126" t="s">
        <v>77</v>
      </c>
      <c r="B45" s="138" t="s">
        <v>6</v>
      </c>
      <c r="C45" s="139" t="s">
        <v>65</v>
      </c>
      <c r="D45" s="127">
        <v>4.2000000000000003E-2</v>
      </c>
      <c r="E45" s="94">
        <f>SUM(N45,Q45)</f>
        <v>27.395</v>
      </c>
      <c r="F45" s="110">
        <v>17.495000000000001</v>
      </c>
      <c r="G45" s="110">
        <v>5.6740000000000004</v>
      </c>
      <c r="H45" s="110">
        <v>0.66800000000000004</v>
      </c>
      <c r="I45" s="110">
        <v>0.73699999999999999</v>
      </c>
      <c r="J45" s="110">
        <v>0.20699999999999999</v>
      </c>
      <c r="K45" s="110"/>
      <c r="L45" s="110"/>
      <c r="M45" s="110"/>
      <c r="N45" s="92">
        <f>SUM(F45:M45)</f>
        <v>24.780999999999999</v>
      </c>
      <c r="O45" s="110">
        <v>1.2250000000000001</v>
      </c>
      <c r="P45" s="110">
        <v>1.389</v>
      </c>
      <c r="Q45" s="93">
        <f>SUM(O45:P45)</f>
        <v>2.6139999999999999</v>
      </c>
      <c r="S45" s="197" t="s">
        <v>83</v>
      </c>
      <c r="T45" s="198"/>
      <c r="U45" s="199"/>
    </row>
    <row r="46" spans="1:21" ht="21.95" customHeight="1" x14ac:dyDescent="0.25">
      <c r="A46" s="123" t="s">
        <v>78</v>
      </c>
      <c r="B46" s="140" t="s">
        <v>64</v>
      </c>
      <c r="C46" s="141" t="s">
        <v>65</v>
      </c>
      <c r="D46" s="113">
        <v>0.43</v>
      </c>
      <c r="E46" s="94">
        <f>SUM(N46,Q46)</f>
        <v>154.821</v>
      </c>
      <c r="F46" s="112">
        <v>129.631</v>
      </c>
      <c r="G46" s="112">
        <v>13.821</v>
      </c>
      <c r="H46" s="112">
        <v>1.2629999999999999</v>
      </c>
      <c r="I46" s="112"/>
      <c r="J46" s="112"/>
      <c r="K46" s="112"/>
      <c r="L46" s="112"/>
      <c r="M46" s="112"/>
      <c r="N46" s="94">
        <f>SUM(F46:M46)</f>
        <v>144.715</v>
      </c>
      <c r="O46" s="112">
        <v>8.0399999999999991</v>
      </c>
      <c r="P46" s="112">
        <v>2.0659999999999998</v>
      </c>
      <c r="Q46" s="95">
        <f>SUM(O46:P46)</f>
        <v>10.105999999999998</v>
      </c>
      <c r="S46" s="200"/>
      <c r="T46" s="201"/>
      <c r="U46" s="202"/>
    </row>
    <row r="47" spans="1:21" ht="21.95" customHeight="1" x14ac:dyDescent="0.25">
      <c r="A47" s="123" t="s">
        <v>74</v>
      </c>
      <c r="B47" s="122" t="s">
        <v>6</v>
      </c>
      <c r="C47" s="111">
        <v>33052</v>
      </c>
      <c r="D47" s="112"/>
      <c r="E47" s="94">
        <f t="shared" ref="E47:E60" si="9">SUM(N47,Q47)</f>
        <v>18.821999999999999</v>
      </c>
      <c r="F47" s="112">
        <v>12.02</v>
      </c>
      <c r="G47" s="112">
        <v>3.8980000000000001</v>
      </c>
      <c r="H47" s="112">
        <v>0.45900000000000002</v>
      </c>
      <c r="I47" s="112">
        <v>0.50600000000000001</v>
      </c>
      <c r="J47" s="112">
        <v>0.14199999999999999</v>
      </c>
      <c r="K47" s="116"/>
      <c r="L47" s="112"/>
      <c r="M47" s="112"/>
      <c r="N47" s="94">
        <f t="shared" ref="N47:N60" si="10">SUM(F47:M47)</f>
        <v>17.024999999999999</v>
      </c>
      <c r="O47" s="112">
        <v>0.84199999999999997</v>
      </c>
      <c r="P47" s="112">
        <v>0.95499999999999996</v>
      </c>
      <c r="Q47" s="95">
        <f t="shared" ref="Q47:Q60" si="11">SUM(O47:P47)</f>
        <v>1.7969999999999999</v>
      </c>
      <c r="S47" s="203" t="s">
        <v>69</v>
      </c>
      <c r="T47" s="204"/>
      <c r="U47" s="205"/>
    </row>
    <row r="48" spans="1:21" ht="21.95" customHeight="1" x14ac:dyDescent="0.25">
      <c r="A48" s="123" t="s">
        <v>74</v>
      </c>
      <c r="B48" s="122" t="s">
        <v>64</v>
      </c>
      <c r="C48" s="111">
        <v>33052</v>
      </c>
      <c r="D48" s="112"/>
      <c r="E48" s="94">
        <f t="shared" si="9"/>
        <v>3.0630000000000002</v>
      </c>
      <c r="F48" s="112">
        <v>2.5649999999999999</v>
      </c>
      <c r="G48" s="112">
        <v>0.27300000000000002</v>
      </c>
      <c r="H48" s="112">
        <v>2.5000000000000001E-2</v>
      </c>
      <c r="I48" s="112"/>
      <c r="J48" s="112"/>
      <c r="K48" s="116"/>
      <c r="L48" s="112"/>
      <c r="M48" s="112"/>
      <c r="N48" s="94">
        <f t="shared" si="10"/>
        <v>2.863</v>
      </c>
      <c r="O48" s="112">
        <v>0.159</v>
      </c>
      <c r="P48" s="112">
        <v>4.1000000000000002E-2</v>
      </c>
      <c r="Q48" s="95">
        <f t="shared" si="11"/>
        <v>0.2</v>
      </c>
      <c r="S48" s="206"/>
      <c r="T48" s="207"/>
      <c r="U48" s="208"/>
    </row>
    <row r="49" spans="1:21" ht="21.95" customHeight="1" x14ac:dyDescent="0.25">
      <c r="A49" s="123" t="s">
        <v>74</v>
      </c>
      <c r="B49" s="122" t="s">
        <v>6</v>
      </c>
      <c r="C49" s="111">
        <v>33051</v>
      </c>
      <c r="D49" s="112"/>
      <c r="E49" s="94">
        <f t="shared" si="9"/>
        <v>12.757999999999999</v>
      </c>
      <c r="F49" s="112">
        <v>8.1470000000000002</v>
      </c>
      <c r="G49" s="112">
        <v>2.6419999999999999</v>
      </c>
      <c r="H49" s="112">
        <v>0.311</v>
      </c>
      <c r="I49" s="112">
        <v>0.34300000000000003</v>
      </c>
      <c r="J49" s="112">
        <v>9.7000000000000003E-2</v>
      </c>
      <c r="K49" s="112"/>
      <c r="L49" s="112"/>
      <c r="M49" s="112"/>
      <c r="N49" s="94">
        <f t="shared" si="10"/>
        <v>11.54</v>
      </c>
      <c r="O49" s="112">
        <v>0.57099999999999995</v>
      </c>
      <c r="P49" s="112">
        <v>0.64700000000000002</v>
      </c>
      <c r="Q49" s="95">
        <f t="shared" si="11"/>
        <v>1.218</v>
      </c>
      <c r="S49" s="206"/>
      <c r="T49" s="207"/>
      <c r="U49" s="208"/>
    </row>
    <row r="50" spans="1:21" ht="21.95" customHeight="1" x14ac:dyDescent="0.25">
      <c r="A50" s="123" t="s">
        <v>74</v>
      </c>
      <c r="B50" s="122" t="s">
        <v>6</v>
      </c>
      <c r="C50" s="111">
        <v>33457</v>
      </c>
      <c r="D50" s="112">
        <v>2</v>
      </c>
      <c r="E50" s="94">
        <f t="shared" si="9"/>
        <v>321.86799999999999</v>
      </c>
      <c r="F50" s="112">
        <v>205.54900000000001</v>
      </c>
      <c r="G50" s="112">
        <v>66.66</v>
      </c>
      <c r="H50" s="112">
        <v>7.8460000000000001</v>
      </c>
      <c r="I50" s="112">
        <v>8.6609999999999996</v>
      </c>
      <c r="J50" s="112">
        <v>2.4359999999999999</v>
      </c>
      <c r="K50" s="112"/>
      <c r="L50" s="112"/>
      <c r="M50" s="112"/>
      <c r="N50" s="94">
        <f t="shared" si="10"/>
        <v>291.15199999999999</v>
      </c>
      <c r="O50" s="112">
        <v>14.397</v>
      </c>
      <c r="P50" s="112">
        <v>16.318999999999999</v>
      </c>
      <c r="Q50" s="95">
        <f t="shared" si="11"/>
        <v>30.716000000000001</v>
      </c>
      <c r="S50" s="206"/>
      <c r="T50" s="207"/>
      <c r="U50" s="208"/>
    </row>
    <row r="51" spans="1:21" ht="21.95" customHeight="1" x14ac:dyDescent="0.25">
      <c r="A51" s="123" t="s">
        <v>74</v>
      </c>
      <c r="B51" s="122" t="s">
        <v>6</v>
      </c>
      <c r="C51" s="111">
        <v>33049</v>
      </c>
      <c r="D51" s="112"/>
      <c r="E51" s="94">
        <f t="shared" si="9"/>
        <v>0</v>
      </c>
      <c r="F51" s="112"/>
      <c r="G51" s="112"/>
      <c r="H51" s="112"/>
      <c r="I51" s="112"/>
      <c r="J51" s="112"/>
      <c r="K51" s="112"/>
      <c r="L51" s="112"/>
      <c r="M51" s="112"/>
      <c r="N51" s="94">
        <f t="shared" si="10"/>
        <v>0</v>
      </c>
      <c r="O51" s="112"/>
      <c r="P51" s="112"/>
      <c r="Q51" s="95">
        <f t="shared" si="11"/>
        <v>0</v>
      </c>
      <c r="S51" s="206"/>
      <c r="T51" s="207"/>
      <c r="U51" s="208"/>
    </row>
    <row r="52" spans="1:21" ht="21.95" customHeight="1" x14ac:dyDescent="0.25">
      <c r="A52" s="123" t="s">
        <v>74</v>
      </c>
      <c r="B52" s="122" t="s">
        <v>6</v>
      </c>
      <c r="C52" s="111"/>
      <c r="D52" s="112"/>
      <c r="E52" s="94">
        <f t="shared" si="9"/>
        <v>0</v>
      </c>
      <c r="F52" s="112"/>
      <c r="G52" s="112"/>
      <c r="H52" s="112"/>
      <c r="I52" s="112"/>
      <c r="J52" s="112"/>
      <c r="K52" s="112"/>
      <c r="L52" s="112"/>
      <c r="M52" s="112"/>
      <c r="N52" s="94">
        <f t="shared" si="10"/>
        <v>0</v>
      </c>
      <c r="O52" s="112"/>
      <c r="P52" s="112"/>
      <c r="Q52" s="95">
        <f t="shared" si="11"/>
        <v>0</v>
      </c>
      <c r="S52" s="206"/>
      <c r="T52" s="207"/>
      <c r="U52" s="208"/>
    </row>
    <row r="53" spans="1:21" ht="21.95" customHeight="1" x14ac:dyDescent="0.25">
      <c r="A53" s="123" t="s">
        <v>74</v>
      </c>
      <c r="B53" s="122" t="s">
        <v>6</v>
      </c>
      <c r="C53" s="111"/>
      <c r="D53" s="112"/>
      <c r="E53" s="94">
        <f t="shared" si="9"/>
        <v>0</v>
      </c>
      <c r="F53" s="112"/>
      <c r="G53" s="112"/>
      <c r="H53" s="112"/>
      <c r="I53" s="112"/>
      <c r="J53" s="112"/>
      <c r="K53" s="116"/>
      <c r="L53" s="112"/>
      <c r="M53" s="112"/>
      <c r="N53" s="94">
        <f t="shared" si="10"/>
        <v>0</v>
      </c>
      <c r="O53" s="112"/>
      <c r="P53" s="112"/>
      <c r="Q53" s="95">
        <f t="shared" si="11"/>
        <v>0</v>
      </c>
      <c r="S53" s="206"/>
      <c r="T53" s="207"/>
      <c r="U53" s="208"/>
    </row>
    <row r="54" spans="1:21" ht="21.95" customHeight="1" x14ac:dyDescent="0.25">
      <c r="A54" s="123" t="s">
        <v>74</v>
      </c>
      <c r="B54" s="122" t="s">
        <v>64</v>
      </c>
      <c r="C54" s="111"/>
      <c r="D54" s="112"/>
      <c r="E54" s="94">
        <f t="shared" si="9"/>
        <v>0</v>
      </c>
      <c r="F54" s="112"/>
      <c r="G54" s="112"/>
      <c r="H54" s="112"/>
      <c r="I54" s="112"/>
      <c r="J54" s="112"/>
      <c r="K54" s="116"/>
      <c r="L54" s="112"/>
      <c r="M54" s="112"/>
      <c r="N54" s="94">
        <f t="shared" si="10"/>
        <v>0</v>
      </c>
      <c r="O54" s="112"/>
      <c r="P54" s="112"/>
      <c r="Q54" s="95">
        <f t="shared" si="11"/>
        <v>0</v>
      </c>
      <c r="S54" s="206"/>
      <c r="T54" s="207"/>
      <c r="U54" s="208"/>
    </row>
    <row r="55" spans="1:21" ht="21.95" customHeight="1" x14ac:dyDescent="0.25">
      <c r="A55" s="123" t="s">
        <v>74</v>
      </c>
      <c r="B55" s="122" t="s">
        <v>6</v>
      </c>
      <c r="C55" s="111"/>
      <c r="D55" s="112"/>
      <c r="E55" s="94">
        <f t="shared" si="9"/>
        <v>0</v>
      </c>
      <c r="F55" s="112"/>
      <c r="G55" s="112"/>
      <c r="H55" s="112"/>
      <c r="I55" s="112"/>
      <c r="J55" s="112"/>
      <c r="K55" s="116"/>
      <c r="L55" s="112"/>
      <c r="M55" s="112"/>
      <c r="N55" s="94">
        <f t="shared" si="10"/>
        <v>0</v>
      </c>
      <c r="O55" s="112"/>
      <c r="P55" s="112"/>
      <c r="Q55" s="95">
        <f t="shared" si="11"/>
        <v>0</v>
      </c>
      <c r="S55" s="206"/>
      <c r="T55" s="207"/>
      <c r="U55" s="208"/>
    </row>
    <row r="56" spans="1:21" ht="21.95" customHeight="1" x14ac:dyDescent="0.25">
      <c r="A56" s="123" t="s">
        <v>74</v>
      </c>
      <c r="B56" s="122" t="s">
        <v>64</v>
      </c>
      <c r="C56" s="111"/>
      <c r="D56" s="112"/>
      <c r="E56" s="94">
        <f t="shared" si="9"/>
        <v>0</v>
      </c>
      <c r="F56" s="112"/>
      <c r="G56" s="112"/>
      <c r="H56" s="112"/>
      <c r="I56" s="112"/>
      <c r="J56" s="112"/>
      <c r="K56" s="116"/>
      <c r="L56" s="112"/>
      <c r="M56" s="112"/>
      <c r="N56" s="94">
        <f t="shared" si="10"/>
        <v>0</v>
      </c>
      <c r="O56" s="112"/>
      <c r="P56" s="112"/>
      <c r="Q56" s="95">
        <f t="shared" si="11"/>
        <v>0</v>
      </c>
      <c r="S56" s="206"/>
      <c r="T56" s="207"/>
      <c r="U56" s="208"/>
    </row>
    <row r="57" spans="1:21" ht="21.95" customHeight="1" x14ac:dyDescent="0.25">
      <c r="A57" s="123" t="s">
        <v>74</v>
      </c>
      <c r="B57" s="122" t="s">
        <v>6</v>
      </c>
      <c r="C57" s="111"/>
      <c r="D57" s="112"/>
      <c r="E57" s="94">
        <f t="shared" si="9"/>
        <v>0</v>
      </c>
      <c r="F57" s="112"/>
      <c r="G57" s="112"/>
      <c r="H57" s="112"/>
      <c r="I57" s="112"/>
      <c r="J57" s="112"/>
      <c r="K57" s="116"/>
      <c r="L57" s="112"/>
      <c r="M57" s="112"/>
      <c r="N57" s="94">
        <f t="shared" si="10"/>
        <v>0</v>
      </c>
      <c r="O57" s="112"/>
      <c r="P57" s="112"/>
      <c r="Q57" s="95">
        <f t="shared" si="11"/>
        <v>0</v>
      </c>
      <c r="S57" s="206"/>
      <c r="T57" s="207"/>
      <c r="U57" s="208"/>
    </row>
    <row r="58" spans="1:21" ht="21.95" customHeight="1" x14ac:dyDescent="0.25">
      <c r="A58" s="123" t="s">
        <v>74</v>
      </c>
      <c r="B58" s="122" t="s">
        <v>64</v>
      </c>
      <c r="C58" s="111"/>
      <c r="D58" s="112"/>
      <c r="E58" s="94">
        <f t="shared" si="9"/>
        <v>0</v>
      </c>
      <c r="F58" s="112"/>
      <c r="G58" s="112"/>
      <c r="H58" s="112"/>
      <c r="I58" s="112"/>
      <c r="J58" s="112"/>
      <c r="K58" s="116"/>
      <c r="L58" s="112"/>
      <c r="M58" s="112"/>
      <c r="N58" s="94">
        <f t="shared" si="10"/>
        <v>0</v>
      </c>
      <c r="O58" s="112"/>
      <c r="P58" s="112"/>
      <c r="Q58" s="95">
        <f t="shared" si="11"/>
        <v>0</v>
      </c>
      <c r="S58" s="206"/>
      <c r="T58" s="207"/>
      <c r="U58" s="208"/>
    </row>
    <row r="59" spans="1:21" ht="21.95" customHeight="1" x14ac:dyDescent="0.25">
      <c r="A59" s="123" t="s">
        <v>74</v>
      </c>
      <c r="B59" s="122" t="s">
        <v>6</v>
      </c>
      <c r="C59" s="111"/>
      <c r="D59" s="112"/>
      <c r="E59" s="94">
        <f t="shared" si="9"/>
        <v>0</v>
      </c>
      <c r="F59" s="112"/>
      <c r="G59" s="112"/>
      <c r="H59" s="112"/>
      <c r="I59" s="112"/>
      <c r="J59" s="112"/>
      <c r="K59" s="116"/>
      <c r="L59" s="112"/>
      <c r="M59" s="112"/>
      <c r="N59" s="94">
        <f t="shared" si="10"/>
        <v>0</v>
      </c>
      <c r="O59" s="112"/>
      <c r="P59" s="112"/>
      <c r="Q59" s="95">
        <f t="shared" si="11"/>
        <v>0</v>
      </c>
      <c r="S59" s="206"/>
      <c r="T59" s="207"/>
      <c r="U59" s="208"/>
    </row>
    <row r="60" spans="1:21" ht="21.95" customHeight="1" x14ac:dyDescent="0.25">
      <c r="A60" s="131" t="s">
        <v>74</v>
      </c>
      <c r="B60" s="132" t="s">
        <v>64</v>
      </c>
      <c r="C60" s="133"/>
      <c r="D60" s="117"/>
      <c r="E60" s="96">
        <f t="shared" si="9"/>
        <v>0</v>
      </c>
      <c r="F60" s="117"/>
      <c r="G60" s="117"/>
      <c r="H60" s="117"/>
      <c r="I60" s="117"/>
      <c r="J60" s="117"/>
      <c r="K60" s="134"/>
      <c r="L60" s="117"/>
      <c r="M60" s="117"/>
      <c r="N60" s="96">
        <f t="shared" si="10"/>
        <v>0</v>
      </c>
      <c r="O60" s="117"/>
      <c r="P60" s="117"/>
      <c r="Q60" s="97">
        <f t="shared" si="11"/>
        <v>0</v>
      </c>
      <c r="S60" s="209"/>
      <c r="T60" s="210"/>
      <c r="U60" s="211"/>
    </row>
    <row r="61" spans="1:21" ht="21.95" customHeight="1" x14ac:dyDescent="0.25">
      <c r="A61" s="128" t="s">
        <v>79</v>
      </c>
      <c r="B61" s="135" t="s">
        <v>6</v>
      </c>
      <c r="C61" s="86">
        <v>33353</v>
      </c>
      <c r="D61" s="136">
        <f>D43-SUMIFS(D$45:D$60,$B$45:$B$60,$B61)</f>
        <v>15.750000000000002</v>
      </c>
      <c r="E61" s="87">
        <f>SUM(N61,Q61)</f>
        <v>4690.8620000000001</v>
      </c>
      <c r="F61" s="136">
        <f>F43-SUMIFS(F$45:F$60,$B$45:$B$60,$B61)</f>
        <v>2995.652</v>
      </c>
      <c r="G61" s="136">
        <f>G43-SUMIFS(G$45:G$60,$B$45:$B$60,$B61)</f>
        <v>971.49299999999994</v>
      </c>
      <c r="H61" s="136">
        <f t="shared" ref="F61:M61" si="12">H43-SUMIFS(H$45:H$60,$B$45:$B$60,$B61)</f>
        <v>114.342</v>
      </c>
      <c r="I61" s="136">
        <f t="shared" si="12"/>
        <v>126.23100000000001</v>
      </c>
      <c r="J61" s="136">
        <f t="shared" si="12"/>
        <v>35.504000000000005</v>
      </c>
      <c r="K61" s="136">
        <f>K43-SUMIFS(K$45:K$60,$B$45:$B$60,$B61)</f>
        <v>0</v>
      </c>
      <c r="L61" s="136">
        <f t="shared" si="12"/>
        <v>0</v>
      </c>
      <c r="M61" s="136">
        <f t="shared" si="12"/>
        <v>0</v>
      </c>
      <c r="N61" s="87">
        <f>SUM(F61:M61)</f>
        <v>4243.2219999999998</v>
      </c>
      <c r="O61" s="136">
        <f t="shared" ref="O61:P61" si="13">O43-SUMIFS(O$45:O$60,$B$45:$B$60,$B61)</f>
        <v>209.81399999999999</v>
      </c>
      <c r="P61" s="136">
        <f t="shared" si="13"/>
        <v>237.82600000000002</v>
      </c>
      <c r="Q61" s="88">
        <f>SUM(O61:P61)</f>
        <v>447.64</v>
      </c>
      <c r="S61" s="212" t="s">
        <v>70</v>
      </c>
      <c r="T61" s="213"/>
      <c r="U61" s="214"/>
    </row>
    <row r="62" spans="1:21" ht="21.95" customHeight="1" x14ac:dyDescent="0.25">
      <c r="A62" s="124" t="s">
        <v>80</v>
      </c>
      <c r="B62" s="125" t="s">
        <v>64</v>
      </c>
      <c r="C62" s="89">
        <v>33353</v>
      </c>
      <c r="D62" s="137">
        <f>D44-SUMIFS(D$45:D$60,$B$45:$B$60,$B62)</f>
        <v>4.0280000000000005</v>
      </c>
      <c r="E62" s="90">
        <f>SUM(N62,Q62)</f>
        <v>682.13800000000003</v>
      </c>
      <c r="F62" s="137">
        <f t="shared" ref="F62:M62" si="14">F44-SUMIFS(F$45:F$60,$B$45:$B$60,$B62)</f>
        <v>571.149</v>
      </c>
      <c r="G62" s="137">
        <f t="shared" si="14"/>
        <v>60.896999999999998</v>
      </c>
      <c r="H62" s="137">
        <f>H44-SUMIFS(H$45:H$60,$B$45:$B$60,$B62)</f>
        <v>5.5630000000000006</v>
      </c>
      <c r="I62" s="137">
        <f t="shared" si="14"/>
        <v>0</v>
      </c>
      <c r="J62" s="137">
        <f t="shared" si="14"/>
        <v>0</v>
      </c>
      <c r="K62" s="137">
        <f t="shared" si="14"/>
        <v>0</v>
      </c>
      <c r="L62" s="137">
        <f t="shared" si="14"/>
        <v>0</v>
      </c>
      <c r="M62" s="137">
        <f t="shared" si="14"/>
        <v>0</v>
      </c>
      <c r="N62" s="90">
        <f>SUM(F62:M62)</f>
        <v>637.60900000000004</v>
      </c>
      <c r="O62" s="137">
        <f t="shared" ref="O62:P62" si="15">O44-SUMIFS(O$45:O$60,$B$45:$B$60,$B62)</f>
        <v>35.425000000000004</v>
      </c>
      <c r="P62" s="137">
        <f t="shared" si="15"/>
        <v>9.104000000000001</v>
      </c>
      <c r="Q62" s="91">
        <f>SUM(O62:P62)</f>
        <v>44.529000000000003</v>
      </c>
      <c r="S62" s="215"/>
      <c r="T62" s="216"/>
      <c r="U62" s="217"/>
    </row>
  </sheetData>
  <sheetProtection password="CC33" sheet="1" objects="1" scenarios="1"/>
  <mergeCells count="51">
    <mergeCell ref="A12:A13"/>
    <mergeCell ref="E12:N12"/>
    <mergeCell ref="E13:O13"/>
    <mergeCell ref="E14:R14"/>
    <mergeCell ref="S4:U4"/>
    <mergeCell ref="A4:A5"/>
    <mergeCell ref="D4:D5"/>
    <mergeCell ref="E4:E5"/>
    <mergeCell ref="F4:Q4"/>
    <mergeCell ref="R4:R5"/>
    <mergeCell ref="B10:C10"/>
    <mergeCell ref="B11:C11"/>
    <mergeCell ref="B12:C13"/>
    <mergeCell ref="B14:C14"/>
    <mergeCell ref="R18:U18"/>
    <mergeCell ref="D19:P19"/>
    <mergeCell ref="A20:A22"/>
    <mergeCell ref="E20:N20"/>
    <mergeCell ref="E21:O21"/>
    <mergeCell ref="R22:U22"/>
    <mergeCell ref="B19:C19"/>
    <mergeCell ref="B20:C21"/>
    <mergeCell ref="B22:C22"/>
    <mergeCell ref="B15:R15"/>
    <mergeCell ref="B4:C5"/>
    <mergeCell ref="B6:C6"/>
    <mergeCell ref="B7:C7"/>
    <mergeCell ref="B8:C8"/>
    <mergeCell ref="B9:C9"/>
    <mergeCell ref="A41:A42"/>
    <mergeCell ref="S47:U60"/>
    <mergeCell ref="S43:U44"/>
    <mergeCell ref="S45:U46"/>
    <mergeCell ref="B16:C16"/>
    <mergeCell ref="B17:C17"/>
    <mergeCell ref="B18:C18"/>
    <mergeCell ref="B31:G31"/>
    <mergeCell ref="L25:N25"/>
    <mergeCell ref="L26:N26"/>
    <mergeCell ref="L27:N27"/>
    <mergeCell ref="L28:N28"/>
    <mergeCell ref="L29:N29"/>
    <mergeCell ref="L30:N30"/>
    <mergeCell ref="A18:A19"/>
    <mergeCell ref="D18:P18"/>
    <mergeCell ref="S61:U62"/>
    <mergeCell ref="B41:B42"/>
    <mergeCell ref="D41:D42"/>
    <mergeCell ref="E41:E42"/>
    <mergeCell ref="F41:Q41"/>
    <mergeCell ref="C41:C42"/>
  </mergeCells>
  <printOptions horizontalCentered="1"/>
  <pageMargins left="0" right="0" top="0.59055118110236227" bottom="0" header="0.19685039370078741" footer="0"/>
  <pageSetup paperSize="9" scale="65" orientation="landscape" r:id="rId1"/>
  <headerFooter alignWithMargins="0">
    <oddHeader>&amp;R&amp;"-,Kurzíva"&amp;11&amp;UPříloha č. 5
Rozpis rozpočtu přímých výdajů na vzdělávání - Finanční rozvaha</oddHeader>
  </headerFooter>
  <rowBreaks count="1" manualBreakCount="1">
    <brk id="38" max="16383" man="1"/>
  </rowBreaks>
  <ignoredErrors>
    <ignoredError sqref="E62:G62 E61 H61:J61 I62:N62 L61:N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/>
  </sheetViews>
  <sheetFormatPr defaultRowHeight="12.75" x14ac:dyDescent="0.2"/>
  <cols>
    <col min="1" max="1" width="16" style="147" customWidth="1"/>
    <col min="2" max="16384" width="9.140625" style="147"/>
  </cols>
  <sheetData>
    <row r="1" spans="1:9" ht="15" x14ac:dyDescent="0.25">
      <c r="A1" s="146" t="s">
        <v>86</v>
      </c>
    </row>
    <row r="2" spans="1:9" ht="15" x14ac:dyDescent="0.25">
      <c r="A2" s="146"/>
    </row>
    <row r="3" spans="1:9" ht="15.75" x14ac:dyDescent="0.25">
      <c r="A3" s="148" t="s">
        <v>87</v>
      </c>
    </row>
    <row r="4" spans="1:9" s="150" customFormat="1" x14ac:dyDescent="0.2">
      <c r="A4" s="149" t="s">
        <v>88</v>
      </c>
    </row>
    <row r="5" spans="1:9" ht="15" x14ac:dyDescent="0.25">
      <c r="A5" s="146"/>
    </row>
    <row r="6" spans="1:9" ht="30" customHeight="1" x14ac:dyDescent="0.2">
      <c r="A6" s="151" t="s">
        <v>89</v>
      </c>
      <c r="B6" s="222" t="s">
        <v>90</v>
      </c>
      <c r="C6" s="222"/>
      <c r="D6" s="222"/>
      <c r="E6" s="222"/>
      <c r="F6" s="222"/>
      <c r="G6" s="222"/>
      <c r="H6" s="222"/>
      <c r="I6" s="222"/>
    </row>
    <row r="7" spans="1:9" ht="30" customHeight="1" x14ac:dyDescent="0.2">
      <c r="A7" s="151" t="s">
        <v>91</v>
      </c>
      <c r="B7" s="222" t="s">
        <v>105</v>
      </c>
      <c r="C7" s="222"/>
      <c r="D7" s="222"/>
      <c r="E7" s="222"/>
      <c r="F7" s="222"/>
      <c r="G7" s="222"/>
      <c r="H7" s="222"/>
      <c r="I7" s="222"/>
    </row>
    <row r="8" spans="1:9" ht="30" customHeight="1" x14ac:dyDescent="0.2">
      <c r="A8" s="151" t="s">
        <v>92</v>
      </c>
      <c r="B8" s="222" t="s">
        <v>93</v>
      </c>
      <c r="C8" s="222"/>
      <c r="D8" s="222"/>
      <c r="E8" s="222"/>
      <c r="F8" s="222"/>
      <c r="G8" s="222"/>
      <c r="H8" s="222"/>
      <c r="I8" s="222"/>
    </row>
    <row r="9" spans="1:9" ht="30" customHeight="1" x14ac:dyDescent="0.2">
      <c r="A9" s="151" t="s">
        <v>94</v>
      </c>
      <c r="B9" s="222" t="s">
        <v>106</v>
      </c>
      <c r="C9" s="222"/>
      <c r="D9" s="222"/>
      <c r="E9" s="222"/>
      <c r="F9" s="222"/>
      <c r="G9" s="222"/>
      <c r="H9" s="222"/>
      <c r="I9" s="222"/>
    </row>
    <row r="10" spans="1:9" ht="15" x14ac:dyDescent="0.25">
      <c r="A10" s="146"/>
      <c r="B10" s="146"/>
      <c r="C10" s="146"/>
    </row>
    <row r="11" spans="1:9" ht="15" x14ac:dyDescent="0.25">
      <c r="A11" s="146" t="s">
        <v>95</v>
      </c>
    </row>
    <row r="12" spans="1:9" ht="30" customHeight="1" x14ac:dyDescent="0.2">
      <c r="A12" s="151" t="s">
        <v>96</v>
      </c>
      <c r="B12" s="222" t="s">
        <v>97</v>
      </c>
      <c r="C12" s="222"/>
      <c r="D12" s="222"/>
      <c r="E12" s="222"/>
      <c r="F12" s="222"/>
      <c r="G12" s="222"/>
      <c r="H12" s="222"/>
      <c r="I12" s="222"/>
    </row>
    <row r="13" spans="1:9" ht="30" customHeight="1" x14ac:dyDescent="0.2">
      <c r="A13" s="151" t="s">
        <v>98</v>
      </c>
      <c r="B13" s="222" t="s">
        <v>99</v>
      </c>
      <c r="C13" s="222"/>
      <c r="D13" s="222"/>
      <c r="E13" s="222"/>
      <c r="F13" s="222"/>
      <c r="G13" s="222"/>
      <c r="H13" s="222"/>
      <c r="I13" s="222"/>
    </row>
    <row r="14" spans="1:9" ht="30" customHeight="1" x14ac:dyDescent="0.2">
      <c r="A14" s="151" t="s">
        <v>92</v>
      </c>
      <c r="B14" s="222" t="s">
        <v>107</v>
      </c>
      <c r="C14" s="222"/>
      <c r="D14" s="222"/>
      <c r="E14" s="222"/>
      <c r="F14" s="222"/>
      <c r="G14" s="222"/>
      <c r="H14" s="222"/>
      <c r="I14" s="222"/>
    </row>
    <row r="15" spans="1:9" ht="15" x14ac:dyDescent="0.25">
      <c r="B15" s="146"/>
    </row>
    <row r="16" spans="1:9" ht="15" x14ac:dyDescent="0.25">
      <c r="A16" s="147" t="s">
        <v>110</v>
      </c>
      <c r="B16" s="146"/>
    </row>
    <row r="17" spans="1:9" ht="15" x14ac:dyDescent="0.25">
      <c r="B17" s="146"/>
    </row>
    <row r="18" spans="1:9" ht="15" x14ac:dyDescent="0.25">
      <c r="B18" s="146"/>
    </row>
    <row r="19" spans="1:9" ht="15.75" x14ac:dyDescent="0.25">
      <c r="A19" s="148" t="s">
        <v>112</v>
      </c>
    </row>
    <row r="20" spans="1:9" s="150" customFormat="1" x14ac:dyDescent="0.2">
      <c r="A20" s="149" t="s">
        <v>100</v>
      </c>
    </row>
    <row r="21" spans="1:9" ht="15" x14ac:dyDescent="0.25">
      <c r="A21" s="146"/>
    </row>
    <row r="22" spans="1:9" ht="15" x14ac:dyDescent="0.25">
      <c r="A22" s="146" t="s">
        <v>95</v>
      </c>
    </row>
    <row r="23" spans="1:9" ht="45" customHeight="1" x14ac:dyDescent="0.2">
      <c r="A23" s="151" t="s">
        <v>101</v>
      </c>
      <c r="B23" s="222" t="s">
        <v>113</v>
      </c>
      <c r="C23" s="222"/>
      <c r="D23" s="222"/>
      <c r="E23" s="222"/>
      <c r="F23" s="222"/>
      <c r="G23" s="222"/>
      <c r="H23" s="222"/>
      <c r="I23" s="222"/>
    </row>
    <row r="24" spans="1:9" ht="45" customHeight="1" x14ac:dyDescent="0.2">
      <c r="A24" s="151" t="s">
        <v>102</v>
      </c>
      <c r="B24" s="222" t="s">
        <v>114</v>
      </c>
      <c r="C24" s="222"/>
      <c r="D24" s="222"/>
      <c r="E24" s="222"/>
      <c r="F24" s="222"/>
      <c r="G24" s="222"/>
      <c r="H24" s="222"/>
      <c r="I24" s="222"/>
    </row>
    <row r="25" spans="1:9" ht="45" customHeight="1" x14ac:dyDescent="0.2">
      <c r="A25" s="151" t="s">
        <v>103</v>
      </c>
      <c r="B25" s="222" t="s">
        <v>108</v>
      </c>
      <c r="C25" s="222"/>
      <c r="D25" s="222"/>
      <c r="E25" s="222"/>
      <c r="F25" s="222"/>
      <c r="G25" s="222"/>
      <c r="H25" s="222"/>
      <c r="I25" s="222"/>
    </row>
    <row r="26" spans="1:9" ht="30" customHeight="1" x14ac:dyDescent="0.2">
      <c r="A26" s="151" t="s">
        <v>104</v>
      </c>
      <c r="B26" s="222" t="s">
        <v>109</v>
      </c>
      <c r="C26" s="222"/>
      <c r="D26" s="222"/>
      <c r="E26" s="222"/>
      <c r="F26" s="222"/>
      <c r="G26" s="222"/>
      <c r="H26" s="222"/>
      <c r="I26" s="222"/>
    </row>
  </sheetData>
  <mergeCells count="11">
    <mergeCell ref="B14:I14"/>
    <mergeCell ref="B23:I23"/>
    <mergeCell ref="B24:I24"/>
    <mergeCell ref="B25:I25"/>
    <mergeCell ref="B26:I26"/>
    <mergeCell ref="B13:I13"/>
    <mergeCell ref="B6:I6"/>
    <mergeCell ref="B7:I7"/>
    <mergeCell ref="B8:I8"/>
    <mergeCell ref="B9:I9"/>
    <mergeCell ref="B12:I12"/>
  </mergeCells>
  <pageMargins left="0.70866141732283472" right="0.70866141732283472" top="0.94" bottom="0.78740157480314965" header="0.31496062992125984" footer="0.31496062992125984"/>
  <pageSetup paperSize="9" scale="97" fitToHeight="0" orientation="portrait" horizontalDpi="4294967293" verticalDpi="0" r:id="rId1"/>
  <headerFooter>
    <oddHeader>&amp;R&amp;"-,Kurzíva"&amp;12&amp;UPříloha č. 5
Rozpis rozpočtu přímých výdajů na vzdělávání - Finanční rozvaha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Fin. rozvaha 2015</vt:lpstr>
      <vt:lpstr>VZOR 2015</vt:lpstr>
      <vt:lpstr>Komentář</vt:lpstr>
    </vt:vector>
  </TitlesOfParts>
  <Company>Jihomoravský kraj, KÚ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BENDOVA.JANA</dc:creator>
  <cp:lastModifiedBy>Bendová Jana</cp:lastModifiedBy>
  <cp:lastPrinted>2015-03-02T06:28:29Z</cp:lastPrinted>
  <dcterms:created xsi:type="dcterms:W3CDTF">2007-02-15T08:05:02Z</dcterms:created>
  <dcterms:modified xsi:type="dcterms:W3CDTF">2015-03-02T06:31:40Z</dcterms:modified>
</cp:coreProperties>
</file>